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Objects="placeholders" defaultThemeVersion="124226"/>
  <mc:AlternateContent xmlns:mc="http://schemas.openxmlformats.org/markup-compatibility/2006">
    <mc:Choice Requires="x15">
      <x15ac:absPath xmlns:x15ac="http://schemas.microsoft.com/office/spreadsheetml/2010/11/ac" url="https://kippneworleansorg.sharepoint.com/sites/SSC-Finance/Shared/FY26/AFR and Management Fee/Budget Form A FY27/"/>
    </mc:Choice>
  </mc:AlternateContent>
  <xr:revisionPtr revIDLastSave="633" documentId="8_{8B66970D-3F3B-4EB8-98F2-CAA6B17BFCE7}" xr6:coauthVersionLast="47" xr6:coauthVersionMax="47" xr10:uidLastSave="{C1F6DFA3-2D6F-4309-AE17-A3A0624C155F}"/>
  <bookViews>
    <workbookView xWindow="-108" yWindow="-108" windowWidth="23256" windowHeight="12456" tabRatio="633" activeTab="1" xr2:uid="{00000000-000D-0000-FFFF-FFFF00000000}"/>
  </bookViews>
  <sheets>
    <sheet name="Instruc Annual Budget " sheetId="27" r:id="rId1"/>
    <sheet name="Annual Budget " sheetId="1" r:id="rId2"/>
  </sheets>
  <externalReferences>
    <externalReference r:id="rId3"/>
  </externalReferences>
  <definedNames>
    <definedName name="_xlnm.Print_Area" localSheetId="1">'Annual Budget '!$A$1:$N$161</definedName>
    <definedName name="Print_Area_MI" localSheetId="0">'[1]Annual Budget '!#REF!</definedName>
    <definedName name="Print_Area_MI">'Annual Budget '!#REF!</definedName>
    <definedName name="_xlnm.Print_Titles" localSheetId="1">'Annual Budget '!$1:$10</definedName>
    <definedName name="Print_Titles_MI">'Annual Budget '!$1:$10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9" i="1" l="1"/>
  <c r="G150" i="1" l="1"/>
  <c r="G31" i="1" l="1"/>
  <c r="G15" i="1"/>
  <c r="I51" i="1"/>
  <c r="G26" i="1"/>
  <c r="I55" i="1"/>
  <c r="K71" i="1" l="1"/>
  <c r="M71" i="1"/>
  <c r="J71" i="1"/>
  <c r="A12" i="1" l="1"/>
  <c r="A13" i="1" l="1"/>
  <c r="A14" i="1" s="1"/>
  <c r="A15" i="1" s="1"/>
  <c r="A16" i="1" s="1"/>
  <c r="A17" i="1" l="1"/>
  <c r="A18" i="1" s="1"/>
  <c r="A19" i="1" s="1"/>
  <c r="A20" i="1" s="1"/>
  <c r="A21" i="1" s="1"/>
  <c r="A22" i="1" s="1"/>
  <c r="A23" i="1" s="1"/>
  <c r="A24" i="1" s="1"/>
  <c r="A25" i="1" s="1"/>
  <c r="A26" i="1" s="1"/>
  <c r="A27" i="1" l="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l="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F155" i="1" l="1"/>
  <c r="F150" i="1"/>
  <c r="F143" i="1"/>
  <c r="K154" i="1" l="1"/>
  <c r="J154" i="1"/>
  <c r="M154" i="1" s="1"/>
  <c r="K153" i="1"/>
  <c r="J153" i="1"/>
  <c r="K152" i="1"/>
  <c r="J152" i="1"/>
  <c r="K149" i="1"/>
  <c r="J149" i="1"/>
  <c r="K148" i="1"/>
  <c r="J148" i="1"/>
  <c r="K147" i="1"/>
  <c r="J147" i="1"/>
  <c r="K146" i="1"/>
  <c r="J146" i="1"/>
  <c r="K145" i="1"/>
  <c r="J145" i="1"/>
  <c r="K142" i="1"/>
  <c r="J142" i="1"/>
  <c r="K141" i="1"/>
  <c r="J141" i="1"/>
  <c r="K140" i="1"/>
  <c r="J140" i="1"/>
  <c r="K139" i="1"/>
  <c r="J139" i="1"/>
  <c r="K136" i="1"/>
  <c r="J136" i="1"/>
  <c r="K135" i="1"/>
  <c r="J135" i="1"/>
  <c r="K134" i="1"/>
  <c r="J134" i="1"/>
  <c r="K133" i="1"/>
  <c r="J133" i="1"/>
  <c r="K132" i="1"/>
  <c r="J132" i="1"/>
  <c r="K129" i="1"/>
  <c r="J129" i="1"/>
  <c r="K128" i="1"/>
  <c r="J128" i="1"/>
  <c r="K127" i="1"/>
  <c r="J127" i="1"/>
  <c r="K126" i="1"/>
  <c r="J126" i="1"/>
  <c r="K125" i="1"/>
  <c r="J125" i="1"/>
  <c r="K124" i="1"/>
  <c r="J124" i="1"/>
  <c r="K123" i="1"/>
  <c r="J123" i="1"/>
  <c r="K122" i="1"/>
  <c r="J122" i="1"/>
  <c r="K121" i="1"/>
  <c r="J121" i="1"/>
  <c r="K118" i="1"/>
  <c r="J118" i="1"/>
  <c r="K117" i="1"/>
  <c r="J117" i="1"/>
  <c r="K116" i="1"/>
  <c r="J116" i="1"/>
  <c r="K115" i="1"/>
  <c r="J115" i="1"/>
  <c r="K114" i="1"/>
  <c r="J114" i="1"/>
  <c r="K111" i="1"/>
  <c r="J111" i="1"/>
  <c r="K110" i="1"/>
  <c r="J110" i="1"/>
  <c r="K109" i="1"/>
  <c r="J109" i="1"/>
  <c r="K108" i="1"/>
  <c r="J108" i="1"/>
  <c r="K105" i="1"/>
  <c r="J105" i="1"/>
  <c r="K104" i="1"/>
  <c r="J104" i="1"/>
  <c r="K103" i="1"/>
  <c r="J103" i="1"/>
  <c r="K102" i="1"/>
  <c r="J102" i="1"/>
  <c r="K101" i="1"/>
  <c r="J101" i="1"/>
  <c r="K100" i="1"/>
  <c r="J100" i="1"/>
  <c r="K99" i="1"/>
  <c r="J99" i="1"/>
  <c r="K96" i="1"/>
  <c r="J96" i="1"/>
  <c r="K95" i="1"/>
  <c r="J95" i="1"/>
  <c r="K94" i="1"/>
  <c r="J94" i="1"/>
  <c r="K93" i="1"/>
  <c r="J93" i="1"/>
  <c r="K92" i="1"/>
  <c r="J92" i="1"/>
  <c r="K91" i="1"/>
  <c r="J91" i="1"/>
  <c r="K90" i="1"/>
  <c r="J90" i="1"/>
  <c r="K89" i="1"/>
  <c r="J89" i="1"/>
  <c r="K84" i="1"/>
  <c r="J84" i="1"/>
  <c r="K83" i="1"/>
  <c r="J83" i="1"/>
  <c r="M83" i="1" s="1"/>
  <c r="K79" i="1"/>
  <c r="J79" i="1"/>
  <c r="M79" i="1" s="1"/>
  <c r="K78" i="1"/>
  <c r="J78" i="1"/>
  <c r="M78" i="1" s="1"/>
  <c r="K77" i="1"/>
  <c r="J77" i="1"/>
  <c r="M77" i="1" s="1"/>
  <c r="K76" i="1"/>
  <c r="J76" i="1"/>
  <c r="M76" i="1" s="1"/>
  <c r="K75" i="1"/>
  <c r="J75" i="1"/>
  <c r="K74" i="1"/>
  <c r="J74" i="1"/>
  <c r="K73" i="1"/>
  <c r="J73" i="1"/>
  <c r="K72" i="1"/>
  <c r="J72" i="1"/>
  <c r="K70" i="1"/>
  <c r="J70" i="1"/>
  <c r="M70" i="1" s="1"/>
  <c r="K69" i="1"/>
  <c r="J69" i="1"/>
  <c r="M69" i="1" s="1"/>
  <c r="K68" i="1"/>
  <c r="J68" i="1"/>
  <c r="K67" i="1"/>
  <c r="J67" i="1"/>
  <c r="K66" i="1"/>
  <c r="J66" i="1"/>
  <c r="M66" i="1" s="1"/>
  <c r="K65" i="1"/>
  <c r="J65" i="1"/>
  <c r="K64" i="1"/>
  <c r="J64" i="1"/>
  <c r="K63" i="1"/>
  <c r="J63" i="1"/>
  <c r="M63" i="1" s="1"/>
  <c r="K62" i="1"/>
  <c r="J62" i="1"/>
  <c r="K61" i="1"/>
  <c r="J61" i="1"/>
  <c r="K60" i="1"/>
  <c r="J60" i="1"/>
  <c r="K59" i="1"/>
  <c r="J59" i="1"/>
  <c r="K58" i="1"/>
  <c r="J58" i="1"/>
  <c r="M58" i="1" s="1"/>
  <c r="K56" i="1"/>
  <c r="J56" i="1"/>
  <c r="K55" i="1"/>
  <c r="J55" i="1"/>
  <c r="K54" i="1"/>
  <c r="J54" i="1"/>
  <c r="K53" i="1"/>
  <c r="J53" i="1"/>
  <c r="K51" i="1"/>
  <c r="J51" i="1"/>
  <c r="K50" i="1"/>
  <c r="J50" i="1"/>
  <c r="K48" i="1"/>
  <c r="J48" i="1"/>
  <c r="M48" i="1" s="1"/>
  <c r="K47" i="1"/>
  <c r="J47" i="1"/>
  <c r="K46" i="1"/>
  <c r="J46" i="1"/>
  <c r="M46" i="1" s="1"/>
  <c r="K44" i="1"/>
  <c r="J44" i="1"/>
  <c r="K43" i="1"/>
  <c r="J43" i="1"/>
  <c r="K38" i="1"/>
  <c r="J38" i="1"/>
  <c r="M38" i="1" s="1"/>
  <c r="K37" i="1"/>
  <c r="J37" i="1"/>
  <c r="M37" i="1" s="1"/>
  <c r="K36" i="1"/>
  <c r="J36" i="1"/>
  <c r="K35" i="1"/>
  <c r="J35" i="1"/>
  <c r="M35" i="1" s="1"/>
  <c r="K34" i="1"/>
  <c r="J34" i="1"/>
  <c r="K33" i="1"/>
  <c r="J33" i="1"/>
  <c r="K32" i="1"/>
  <c r="J32" i="1"/>
  <c r="M32" i="1" s="1"/>
  <c r="K31" i="1"/>
  <c r="J31" i="1"/>
  <c r="K30" i="1"/>
  <c r="J30" i="1"/>
  <c r="K29" i="1"/>
  <c r="J29" i="1"/>
  <c r="K27" i="1"/>
  <c r="J27" i="1"/>
  <c r="K26" i="1"/>
  <c r="J26" i="1"/>
  <c r="K21" i="1"/>
  <c r="J21" i="1"/>
  <c r="K20" i="1"/>
  <c r="J20" i="1"/>
  <c r="K19" i="1"/>
  <c r="J19" i="1"/>
  <c r="K18" i="1"/>
  <c r="J18" i="1"/>
  <c r="K17" i="1"/>
  <c r="J17" i="1"/>
  <c r="M17" i="1" s="1"/>
  <c r="K16" i="1"/>
  <c r="J16" i="1"/>
  <c r="K15" i="1"/>
  <c r="J15" i="1"/>
  <c r="K14" i="1"/>
  <c r="J14" i="1"/>
  <c r="M100" i="1" l="1"/>
  <c r="M135" i="1"/>
  <c r="M133" i="1"/>
  <c r="M129" i="1"/>
  <c r="M123" i="1"/>
  <c r="M121" i="1"/>
  <c r="M117" i="1"/>
  <c r="M114" i="1"/>
  <c r="M111" i="1"/>
  <c r="M101" i="1"/>
  <c r="M99" i="1"/>
  <c r="M92" i="1"/>
  <c r="M93" i="1"/>
  <c r="M96" i="1"/>
  <c r="M90" i="1"/>
  <c r="M136" i="1"/>
  <c r="M34" i="1"/>
  <c r="M29" i="1"/>
  <c r="M50" i="1"/>
  <c r="M54" i="1"/>
  <c r="M53" i="1"/>
  <c r="M74" i="1"/>
  <c r="M65" i="1"/>
  <c r="M59" i="1"/>
  <c r="M64" i="1"/>
  <c r="M61" i="1"/>
  <c r="M51" i="1"/>
  <c r="M26" i="1"/>
  <c r="M153" i="1"/>
  <c r="M141" i="1"/>
  <c r="M145" i="1"/>
  <c r="M146" i="1"/>
  <c r="M149" i="1"/>
  <c r="M140" i="1"/>
  <c r="M132" i="1"/>
  <c r="M122" i="1"/>
  <c r="M128" i="1"/>
  <c r="M116" i="1"/>
  <c r="M115" i="1"/>
  <c r="M109" i="1"/>
  <c r="M108" i="1"/>
  <c r="M103" i="1"/>
  <c r="M105" i="1"/>
  <c r="M104" i="1"/>
  <c r="M148" i="1"/>
  <c r="M147" i="1"/>
  <c r="M139" i="1"/>
  <c r="M127" i="1"/>
  <c r="M124" i="1"/>
  <c r="M125" i="1"/>
  <c r="M95" i="1"/>
  <c r="M91" i="1"/>
  <c r="M89" i="1"/>
  <c r="M60" i="1"/>
  <c r="M56" i="1"/>
  <c r="M14" i="1"/>
  <c r="M31" i="1"/>
  <c r="M27" i="1"/>
  <c r="M18" i="1"/>
  <c r="M15" i="1"/>
  <c r="M73" i="1"/>
  <c r="M72" i="1"/>
  <c r="M67" i="1"/>
  <c r="M21" i="1"/>
  <c r="M20" i="1"/>
  <c r="M16" i="1"/>
  <c r="M33" i="1"/>
  <c r="M44" i="1"/>
  <c r="M43" i="1"/>
  <c r="M19" i="1"/>
  <c r="M30" i="1"/>
  <c r="M36" i="1"/>
  <c r="M47" i="1"/>
  <c r="M55" i="1"/>
  <c r="M62" i="1"/>
  <c r="M68" i="1"/>
  <c r="M75" i="1"/>
  <c r="M84" i="1"/>
  <c r="M94" i="1"/>
  <c r="M102" i="1"/>
  <c r="M110" i="1"/>
  <c r="M118" i="1"/>
  <c r="M126" i="1"/>
  <c r="M134" i="1"/>
  <c r="M142" i="1"/>
  <c r="M152" i="1"/>
  <c r="I155" i="1" l="1"/>
  <c r="H155" i="1"/>
  <c r="G155" i="1"/>
  <c r="J159" i="1"/>
  <c r="I97" i="1"/>
  <c r="H97" i="1"/>
  <c r="G97" i="1"/>
  <c r="F97" i="1"/>
  <c r="I137" i="1"/>
  <c r="H137" i="1"/>
  <c r="G137" i="1"/>
  <c r="F137" i="1"/>
  <c r="I150" i="1"/>
  <c r="H150" i="1"/>
  <c r="J150" i="1" s="1"/>
  <c r="J13" i="1"/>
  <c r="F22" i="1"/>
  <c r="G22" i="1"/>
  <c r="G39" i="1"/>
  <c r="G106" i="1"/>
  <c r="G112" i="1"/>
  <c r="I39" i="1"/>
  <c r="F39" i="1"/>
  <c r="F106" i="1"/>
  <c r="F112" i="1"/>
  <c r="H39" i="1"/>
  <c r="I143" i="1"/>
  <c r="I130" i="1"/>
  <c r="I119" i="1"/>
  <c r="I112" i="1"/>
  <c r="I106" i="1"/>
  <c r="G143" i="1"/>
  <c r="G130" i="1"/>
  <c r="G119" i="1"/>
  <c r="I22" i="1"/>
  <c r="I80" i="1"/>
  <c r="G80" i="1"/>
  <c r="K13" i="1"/>
  <c r="F130" i="1"/>
  <c r="F119" i="1"/>
  <c r="H143" i="1"/>
  <c r="J143" i="1" s="1"/>
  <c r="H130" i="1"/>
  <c r="H119" i="1"/>
  <c r="H112" i="1"/>
  <c r="H106" i="1"/>
  <c r="H22" i="1"/>
  <c r="H80" i="1"/>
  <c r="F80" i="1"/>
  <c r="M13" i="1" l="1"/>
  <c r="J112" i="1"/>
  <c r="K97" i="1"/>
  <c r="J22" i="1"/>
  <c r="K112" i="1"/>
  <c r="F156" i="1"/>
  <c r="J130" i="1"/>
  <c r="J39" i="1"/>
  <c r="K39" i="1"/>
  <c r="J137" i="1"/>
  <c r="H156" i="1"/>
  <c r="J106" i="1"/>
  <c r="I156" i="1"/>
  <c r="I158" i="1" s="1"/>
  <c r="K106" i="1"/>
  <c r="G156" i="1"/>
  <c r="K119" i="1"/>
  <c r="J80" i="1"/>
  <c r="J119" i="1"/>
  <c r="K80" i="1"/>
  <c r="K130" i="1"/>
  <c r="K150" i="1"/>
  <c r="M150" i="1" s="1"/>
  <c r="K137" i="1"/>
  <c r="J155" i="1"/>
  <c r="K22" i="1"/>
  <c r="K143" i="1"/>
  <c r="M143" i="1" s="1"/>
  <c r="K155" i="1"/>
  <c r="J97" i="1"/>
  <c r="G85" i="1"/>
  <c r="F85" i="1"/>
  <c r="H85" i="1"/>
  <c r="I85" i="1"/>
  <c r="M119" i="1" l="1"/>
  <c r="M97" i="1"/>
  <c r="J156" i="1"/>
  <c r="M155" i="1"/>
  <c r="M22" i="1"/>
  <c r="M137" i="1"/>
  <c r="M130" i="1"/>
  <c r="M80" i="1"/>
  <c r="M39" i="1"/>
  <c r="M112" i="1"/>
  <c r="K156" i="1"/>
  <c r="L99" i="1" s="1"/>
  <c r="M106" i="1"/>
  <c r="K85" i="1"/>
  <c r="J85" i="1"/>
  <c r="H158" i="1"/>
  <c r="H160" i="1" s="1"/>
  <c r="I159" i="1" s="1"/>
  <c r="I160" i="1" s="1"/>
  <c r="F158" i="1"/>
  <c r="F160" i="1" s="1"/>
  <c r="G158" i="1"/>
  <c r="L125" i="1" l="1"/>
  <c r="L106" i="1"/>
  <c r="L117" i="1"/>
  <c r="L152" i="1"/>
  <c r="L153" i="1"/>
  <c r="L132" i="1"/>
  <c r="L121" i="1"/>
  <c r="L102" i="1"/>
  <c r="L128" i="1"/>
  <c r="L156" i="1"/>
  <c r="L140" i="1"/>
  <c r="L148" i="1"/>
  <c r="L141" i="1"/>
  <c r="L127" i="1"/>
  <c r="L137" i="1"/>
  <c r="L112" i="1"/>
  <c r="L123" i="1"/>
  <c r="L146" i="1"/>
  <c r="L134" i="1"/>
  <c r="L89" i="1"/>
  <c r="L92" i="1"/>
  <c r="L95" i="1"/>
  <c r="L139" i="1"/>
  <c r="L100" i="1"/>
  <c r="L129" i="1"/>
  <c r="L105" i="1"/>
  <c r="L147" i="1"/>
  <c r="M156" i="1"/>
  <c r="L116" i="1"/>
  <c r="L43" i="1"/>
  <c r="L71" i="1"/>
  <c r="M85" i="1"/>
  <c r="L72" i="1"/>
  <c r="L59" i="1"/>
  <c r="L150" i="1"/>
  <c r="L145" i="1"/>
  <c r="L104" i="1"/>
  <c r="L109" i="1"/>
  <c r="L111" i="1"/>
  <c r="L94" i="1"/>
  <c r="L119" i="1"/>
  <c r="L135" i="1"/>
  <c r="L154" i="1"/>
  <c r="L124" i="1"/>
  <c r="L110" i="1"/>
  <c r="L149" i="1"/>
  <c r="L126" i="1"/>
  <c r="L90" i="1"/>
  <c r="L97" i="1"/>
  <c r="L130" i="1"/>
  <c r="L143" i="1"/>
  <c r="L122" i="1"/>
  <c r="L103" i="1"/>
  <c r="L115" i="1"/>
  <c r="L93" i="1"/>
  <c r="L136" i="1"/>
  <c r="L133" i="1"/>
  <c r="L114" i="1"/>
  <c r="L101" i="1"/>
  <c r="L118" i="1"/>
  <c r="L155" i="1"/>
  <c r="L142" i="1"/>
  <c r="L91" i="1"/>
  <c r="L96" i="1"/>
  <c r="L108" i="1"/>
  <c r="L62" i="1"/>
  <c r="L70" i="1"/>
  <c r="L83" i="1"/>
  <c r="L47" i="1"/>
  <c r="L54" i="1"/>
  <c r="L85" i="1"/>
  <c r="L74" i="1"/>
  <c r="L48" i="1"/>
  <c r="L64" i="1"/>
  <c r="L76" i="1"/>
  <c r="L44" i="1"/>
  <c r="L55" i="1"/>
  <c r="L66" i="1"/>
  <c r="K158" i="1"/>
  <c r="L79" i="1"/>
  <c r="L78" i="1"/>
  <c r="L53" i="1"/>
  <c r="L60" i="1"/>
  <c r="L67" i="1"/>
  <c r="L80" i="1"/>
  <c r="L73" i="1"/>
  <c r="L50" i="1"/>
  <c r="L58" i="1"/>
  <c r="L63" i="1"/>
  <c r="L68" i="1"/>
  <c r="L84" i="1"/>
  <c r="L77" i="1"/>
  <c r="L75" i="1"/>
  <c r="L46" i="1"/>
  <c r="L51" i="1"/>
  <c r="L56" i="1"/>
  <c r="L61" i="1"/>
  <c r="L65" i="1"/>
  <c r="L69" i="1"/>
  <c r="G159" i="1"/>
  <c r="L21" i="1"/>
  <c r="L38" i="1"/>
  <c r="L14" i="1"/>
  <c r="L22" i="1"/>
  <c r="L29" i="1"/>
  <c r="L37" i="1"/>
  <c r="L15" i="1"/>
  <c r="L30" i="1"/>
  <c r="L16" i="1"/>
  <c r="L31" i="1"/>
  <c r="L39" i="1"/>
  <c r="L19" i="1"/>
  <c r="L34" i="1"/>
  <c r="L18" i="1"/>
  <c r="L26" i="1"/>
  <c r="L33" i="1"/>
  <c r="L17" i="1"/>
  <c r="L32" i="1"/>
  <c r="L36" i="1"/>
  <c r="L20" i="1"/>
  <c r="L27" i="1"/>
  <c r="L35" i="1"/>
  <c r="J160" i="1"/>
  <c r="J158" i="1"/>
  <c r="L13" i="1"/>
  <c r="G160" i="1" l="1"/>
  <c r="N159" i="1" s="1"/>
  <c r="K159" i="1"/>
  <c r="K160" i="1" l="1"/>
</calcChain>
</file>

<file path=xl/sharedStrings.xml><?xml version="1.0" encoding="utf-8"?>
<sst xmlns="http://schemas.openxmlformats.org/spreadsheetml/2006/main" count="209" uniqueCount="194">
  <si>
    <t xml:space="preserve">School Name:  </t>
  </si>
  <si>
    <t>Item</t>
  </si>
  <si>
    <t>References</t>
  </si>
  <si>
    <t>School Food Service</t>
  </si>
  <si>
    <t>Special Education</t>
  </si>
  <si>
    <t>Teachers</t>
  </si>
  <si>
    <t>100</t>
  </si>
  <si>
    <t>Social Security</t>
  </si>
  <si>
    <t>Retirement</t>
  </si>
  <si>
    <t>Unemployment</t>
  </si>
  <si>
    <t>200-290</t>
  </si>
  <si>
    <t>200</t>
  </si>
  <si>
    <t>Legal Services</t>
  </si>
  <si>
    <t>Accounting/Auditing Services</t>
  </si>
  <si>
    <t>300</t>
  </si>
  <si>
    <t>Purchased Student Transportation Services</t>
  </si>
  <si>
    <t>510-519</t>
  </si>
  <si>
    <t>Travel</t>
  </si>
  <si>
    <t>620-629</t>
  </si>
  <si>
    <t>Equipment/Furnishings</t>
  </si>
  <si>
    <t>Indirect Costs</t>
  </si>
  <si>
    <t>TOTAL EXPENDITURES</t>
  </si>
  <si>
    <t>100-900</t>
  </si>
  <si>
    <t>Medicare</t>
  </si>
  <si>
    <t>Water/Sewerage</t>
  </si>
  <si>
    <t>Interest on Loans/Notes</t>
  </si>
  <si>
    <t>GENERAL FUNDS</t>
  </si>
  <si>
    <t>Principal/Executive Salary</t>
  </si>
  <si>
    <t>Business Official Salary</t>
  </si>
  <si>
    <t>Therapists/Specialists/Counselors</t>
  </si>
  <si>
    <t xml:space="preserve">School Administrators  </t>
  </si>
  <si>
    <t>Clerical/Secretarial Salary</t>
  </si>
  <si>
    <t>Health Insurance Benefits - Current Employees</t>
  </si>
  <si>
    <t>Health Insurance Benefits - Retired Employees</t>
  </si>
  <si>
    <t>Custodial Salaries</t>
  </si>
  <si>
    <t>Management Company Services</t>
  </si>
  <si>
    <t>Repairs &amp; Maintenance Services</t>
  </si>
  <si>
    <t>Food &amp; Commodities</t>
  </si>
  <si>
    <t>600-644</t>
  </si>
  <si>
    <t>Materials and Supplies</t>
  </si>
  <si>
    <t>Earnings on Investments</t>
  </si>
  <si>
    <t>REVENUES FROM LOCAL SOURCES</t>
  </si>
  <si>
    <t>Contributions and Donations</t>
  </si>
  <si>
    <t>TOTAL REVENUES FROM LOCAL SOURCES</t>
  </si>
  <si>
    <t>REVENUE FROM STATE SOURCES</t>
  </si>
  <si>
    <t>Unrestricted Grants-In-Aid</t>
  </si>
  <si>
    <t>State Per Pupil Aid  -  MFP</t>
  </si>
  <si>
    <t>Other Unrestricted Revenues</t>
  </si>
  <si>
    <t>Restricted Grants-In-Aid</t>
  </si>
  <si>
    <t>Education Support Fund (8g)</t>
  </si>
  <si>
    <t>PIP</t>
  </si>
  <si>
    <t>TOTAL REVENUE FROM STATE SOURCES</t>
  </si>
  <si>
    <t>REVENUE FROM FEDERAL SOURCES</t>
  </si>
  <si>
    <t>Unrestricted Grants-In-Aid Direct From the Federal Gov't</t>
  </si>
  <si>
    <t>Restricted Grants-In-Aid Direct From the Federal Gov't</t>
  </si>
  <si>
    <t>Other Restricted Grants - Direct</t>
  </si>
  <si>
    <t>Restricted Grants-In-Aid From Federal Gov't Thru State</t>
  </si>
  <si>
    <t xml:space="preserve">    IDEA - Part B</t>
  </si>
  <si>
    <t>4531</t>
  </si>
  <si>
    <t xml:space="preserve">    IDEA - Preschool</t>
  </si>
  <si>
    <t>4532</t>
  </si>
  <si>
    <t xml:space="preserve">    Other Special Education Programs</t>
  </si>
  <si>
    <t>4535</t>
  </si>
  <si>
    <t>4541</t>
  </si>
  <si>
    <t xml:space="preserve">    Title I, Part C - Migrant</t>
  </si>
  <si>
    <t>4542</t>
  </si>
  <si>
    <t>4544</t>
  </si>
  <si>
    <t>4545</t>
  </si>
  <si>
    <t>4590</t>
  </si>
  <si>
    <t xml:space="preserve"> TOTAL REVENUE FROM FEDERAL SOURCES</t>
  </si>
  <si>
    <t>% of 
Total 
Budget</t>
  </si>
  <si>
    <t>Utilities (natural gas, electricity, coal, gasoline)</t>
  </si>
  <si>
    <t>Books and Periodicals (including textbooks/workbooks)</t>
  </si>
  <si>
    <t>Buildings Acquisitions (existing structures)</t>
  </si>
  <si>
    <t>TOTAL REVENUES &amp; OTHER SOURCES OF FUNDS</t>
  </si>
  <si>
    <t>SALARIES (Object 100 series)</t>
  </si>
  <si>
    <t>TOTAL SALARIES</t>
  </si>
  <si>
    <t>EMPLOYEE BENEFITS (Object 200 series)</t>
  </si>
  <si>
    <t>TOTAL EMPLOYEE BENEFITS</t>
  </si>
  <si>
    <t>TOTAL PURCHASED PROF. &amp; TECHNICAL SVCS.</t>
  </si>
  <si>
    <t>PURCHASED PROF. &amp; TECH. SVCS (Object 300 Series)</t>
  </si>
  <si>
    <t>PURCHASED PROPERTY SERVICES (Object 400 Series)</t>
  </si>
  <si>
    <t>TOTAL PURCHASED PROPERTY SERVICES</t>
  </si>
  <si>
    <t>SUPPLIES (Object 600 series)</t>
  </si>
  <si>
    <t>TOTAL SUPPLIES</t>
  </si>
  <si>
    <t>PROPERTY (Object 700 series)</t>
  </si>
  <si>
    <t>TOTAL PROPERTY</t>
  </si>
  <si>
    <t>OTHER OBJECTS (Object 800 series)</t>
  </si>
  <si>
    <t>TOTAL OTHER OBJECTS</t>
  </si>
  <si>
    <t>TOTAL OTHER USES OF FUNDS</t>
  </si>
  <si>
    <t>OTHER USES OF FUNDS (Object 900 Series)</t>
  </si>
  <si>
    <t>Revenues</t>
  </si>
  <si>
    <t>Expenditures</t>
  </si>
  <si>
    <t>L.A.U.G.H.
Source/
Object
Code</t>
  </si>
  <si>
    <t>Other Restricted Revenues (list grant &amp; amount below)</t>
  </si>
  <si>
    <t>100-150</t>
  </si>
  <si>
    <t>300-340</t>
  </si>
  <si>
    <t>Equipment &amp; Vehicle Rent/Lease</t>
  </si>
  <si>
    <t>400-490</t>
  </si>
  <si>
    <t>OTHER PURCHASED SERVICES (Object 500 Series)</t>
  </si>
  <si>
    <t>570</t>
  </si>
  <si>
    <t>630-632</t>
  </si>
  <si>
    <t>1000-1999</t>
  </si>
  <si>
    <t>Comments/Assumptions</t>
  </si>
  <si>
    <t>TOTAL OTHER PURCHASED SERVICES</t>
  </si>
  <si>
    <t xml:space="preserve">Excess (Deficiency) of Revenues over Expenditures  </t>
  </si>
  <si>
    <t xml:space="preserve">Fund Balance From Prior Year  </t>
  </si>
  <si>
    <t xml:space="preserve">Fund Balance at End of Year  </t>
  </si>
  <si>
    <t>Food Service (Income from meals)</t>
  </si>
  <si>
    <t>E-Rate Reimbursements</t>
  </si>
  <si>
    <t>Impact Aid Fund - Direct from Federal Gov't</t>
  </si>
  <si>
    <t>ROTC - Direct from Federal Gov't</t>
  </si>
  <si>
    <t>Career &amp; Technical Education</t>
  </si>
  <si>
    <t xml:space="preserve">    FEMA - Disaster Relief</t>
  </si>
  <si>
    <t>Building and Land Rent/Lease</t>
  </si>
  <si>
    <t>Food Service Management</t>
  </si>
  <si>
    <t>230-290</t>
  </si>
  <si>
    <t>1500-1542</t>
  </si>
  <si>
    <t>1600-1620</t>
  </si>
  <si>
    <t>Other Unrestricted Grants - Direct</t>
  </si>
  <si>
    <t>500-590</t>
  </si>
  <si>
    <t>Land Purchases and Land Improvements</t>
  </si>
  <si>
    <t>730-739</t>
  </si>
  <si>
    <t>700-740</t>
  </si>
  <si>
    <t>800 - 890</t>
  </si>
  <si>
    <t>900-932</t>
  </si>
  <si>
    <t>Loan Repayment (principal only)</t>
  </si>
  <si>
    <t>SPECIAL FUNDS</t>
  </si>
  <si>
    <t xml:space="preserve">Student Count Budget is Based on: </t>
  </si>
  <si>
    <t>Local "MFP" Per Pupil Aid (Local Revenue transfers)</t>
  </si>
  <si>
    <t>580-583</t>
  </si>
  <si>
    <t>640-644</t>
  </si>
  <si>
    <t xml:space="preserve">    Extended School Year Services</t>
  </si>
  <si>
    <t>TOTAL FUNDS</t>
  </si>
  <si>
    <t xml:space="preserve">    Title I </t>
  </si>
  <si>
    <t xml:space="preserve">    Title I - School Improvement</t>
  </si>
  <si>
    <t xml:space="preserve">    Educational Excellence Fund (EEF)</t>
  </si>
  <si>
    <t>Every Student Succeeds Act (ESSA)</t>
  </si>
  <si>
    <t xml:space="preserve">     Charter School Grant (CSP Funds)</t>
  </si>
  <si>
    <t xml:space="preserve">    IDEA - High Cost Services (HCS)</t>
  </si>
  <si>
    <t xml:space="preserve">    Other ESSA Programs</t>
  </si>
  <si>
    <t xml:space="preserve">    Title IV - Student Support &amp; Acad. Enrichment (SSAE)</t>
  </si>
  <si>
    <t xml:space="preserve">    Title III</t>
  </si>
  <si>
    <t>Administrative Fee Payable to Dept of Education</t>
  </si>
  <si>
    <t>Dues and Fees</t>
  </si>
  <si>
    <t>Property Insurance</t>
  </si>
  <si>
    <t>Liability insurance</t>
  </si>
  <si>
    <t>Fleet insurance</t>
  </si>
  <si>
    <t>Errors/omissions, etc</t>
  </si>
  <si>
    <t>Faithful performance Bonds</t>
  </si>
  <si>
    <t xml:space="preserve">    Title II - Supporting Effective Instruction</t>
  </si>
  <si>
    <t xml:space="preserve">    Title IX - Homeless Education</t>
  </si>
  <si>
    <t xml:space="preserve">    Gov. Emergency Education Relief Fund (GEERF) I</t>
  </si>
  <si>
    <t xml:space="preserve">    Elem. &amp; Secondary School Emergency Relief (ESSERF) I</t>
  </si>
  <si>
    <t xml:space="preserve">    Elem. &amp; Secondary School Emergency Relief (ESSERF) II</t>
  </si>
  <si>
    <t xml:space="preserve">    American Rescue Plan Elem. &amp; Secondary  (ESSERF) III</t>
  </si>
  <si>
    <t xml:space="preserve">    Rethink K-12 Education Models Discretionary Grant </t>
  </si>
  <si>
    <t xml:space="preserve">General Fund Balance as a percentage of revenues </t>
  </si>
  <si>
    <t xml:space="preserve">     LA-4 (State)</t>
  </si>
  <si>
    <r>
      <t>·</t>
    </r>
    <r>
      <rPr>
        <sz val="7"/>
        <rFont val="Times New Roman"/>
        <family val="1"/>
      </rPr>
      <t xml:space="preserve">         </t>
    </r>
    <r>
      <rPr>
        <sz val="11"/>
        <rFont val="Calibri"/>
        <family val="2"/>
      </rPr>
      <t>Enter comments in column N as appropriate for individual revenue or expenditure items</t>
    </r>
  </si>
  <si>
    <r>
      <t>·</t>
    </r>
    <r>
      <rPr>
        <sz val="7"/>
        <rFont val="Times New Roman"/>
        <family val="1"/>
      </rPr>
      <t xml:space="preserve">         </t>
    </r>
    <r>
      <rPr>
        <sz val="11"/>
        <rFont val="Calibri"/>
        <family val="2"/>
      </rPr>
      <t>Formulas will automatically sum the General and Special Funds columns in Total Funds columns J and K for both the prior and current fiscal year numbers</t>
    </r>
  </si>
  <si>
    <r>
      <t>·</t>
    </r>
    <r>
      <rPr>
        <sz val="7"/>
        <rFont val="Times New Roman"/>
        <family val="1"/>
      </rPr>
      <t xml:space="preserve">         </t>
    </r>
    <r>
      <rPr>
        <sz val="11"/>
        <rFont val="Calibri"/>
        <family val="2"/>
      </rPr>
      <t>Enter the school name in column D</t>
    </r>
  </si>
  <si>
    <t>Instructions:</t>
  </si>
  <si>
    <t>Annual Budget Form</t>
  </si>
  <si>
    <t>(If needed, add additional revenue sources here)</t>
  </si>
  <si>
    <r>
      <t>·</t>
    </r>
    <r>
      <rPr>
        <sz val="7"/>
        <rFont val="Times New Roman"/>
        <family val="1"/>
      </rPr>
      <t xml:space="preserve">         </t>
    </r>
    <r>
      <rPr>
        <sz val="11"/>
        <rFont val="Calibri"/>
        <family val="2"/>
      </rPr>
      <t>Enter the student count from the prior year actual and the student count on which the current year budget is based in column N</t>
    </r>
  </si>
  <si>
    <r>
      <t>·</t>
    </r>
    <r>
      <rPr>
        <sz val="7"/>
        <rFont val="Times New Roman"/>
        <family val="1"/>
      </rPr>
      <t xml:space="preserve">         </t>
    </r>
    <r>
      <rPr>
        <sz val="11"/>
        <rFont val="Calibri"/>
        <family val="2"/>
      </rPr>
      <t xml:space="preserve">Enter the </t>
    </r>
    <r>
      <rPr>
        <i/>
        <sz val="11"/>
        <rFont val="Calibri"/>
        <family val="2"/>
      </rPr>
      <t>actual revenues and expenses</t>
    </r>
    <r>
      <rPr>
        <sz val="11"/>
        <rFont val="Calibri"/>
        <family val="2"/>
      </rPr>
      <t xml:space="preserve"> for the prior fiscal year for General Fund in column F </t>
    </r>
  </si>
  <si>
    <r>
      <t>·</t>
    </r>
    <r>
      <rPr>
        <sz val="7"/>
        <rFont val="Times New Roman"/>
        <family val="1"/>
      </rPr>
      <t xml:space="preserve">         </t>
    </r>
    <r>
      <rPr>
        <sz val="11"/>
        <rFont val="Calibri"/>
        <family val="2"/>
      </rPr>
      <t xml:space="preserve">Enter the </t>
    </r>
    <r>
      <rPr>
        <i/>
        <sz val="11"/>
        <rFont val="Calibri"/>
        <family val="2"/>
      </rPr>
      <t>actual revenues and expenses</t>
    </r>
    <r>
      <rPr>
        <sz val="11"/>
        <rFont val="Calibri"/>
        <family val="2"/>
      </rPr>
      <t xml:space="preserve"> for the prior fiscal year for Special Funds in column H</t>
    </r>
  </si>
  <si>
    <r>
      <t>·</t>
    </r>
    <r>
      <rPr>
        <sz val="7"/>
        <rFont val="Times New Roman"/>
        <family val="1"/>
      </rPr>
      <t xml:space="preserve">         </t>
    </r>
    <r>
      <rPr>
        <sz val="11"/>
        <rFont val="Calibri"/>
        <family val="2"/>
      </rPr>
      <t xml:space="preserve">Enter the </t>
    </r>
    <r>
      <rPr>
        <i/>
        <sz val="11"/>
        <rFont val="Calibri"/>
        <family val="2"/>
      </rPr>
      <t xml:space="preserve">budget for the current fiscal year for </t>
    </r>
    <r>
      <rPr>
        <sz val="11"/>
        <rFont val="Calibri"/>
        <family val="2"/>
      </rPr>
      <t>Special Funds in column I</t>
    </r>
  </si>
  <si>
    <r>
      <t>o</t>
    </r>
    <r>
      <rPr>
        <sz val="7"/>
        <color rgb="FF0070C0"/>
        <rFont val="Times New Roman"/>
        <family val="1"/>
      </rPr>
      <t xml:space="preserve">   </t>
    </r>
    <r>
      <rPr>
        <sz val="11"/>
        <color rgb="FF0070C0"/>
        <rFont val="Calibri"/>
        <family val="2"/>
      </rPr>
      <t xml:space="preserve">Note:  Annual Budget data aligns with the Annual Financial Report (AFR) and the Louisiana Accounting and Uniform Governmental Handbook (LAUGH), Bulletin 1929 both of which follow governmental accounting principles.  
Louisiana laws contain requirements for school district accounting.  By law, the Louisiana Accounting and Uniform Governmental Handbook (LAUGH) (Bulletin 1929) is the required accounting manual for local educational agencies.  
This document can be accessed on the Department of Education's website at www.louisianabelieves.com.  (link:  http://www.louisianabelieves.com/docs/school-choice/guide---laugh-guide.pdf?sfvrsn=2 )  </t>
    </r>
  </si>
  <si>
    <t>Pandemic Relief Funds</t>
  </si>
  <si>
    <t>Other Restricted Grants thru State (list grant &amp; amount below)</t>
  </si>
  <si>
    <r>
      <t xml:space="preserve">Other Sources of Funds </t>
    </r>
    <r>
      <rPr>
        <i/>
        <sz val="11"/>
        <rFont val="Arial"/>
        <family val="2"/>
      </rPr>
      <t>(Provide Detail)</t>
    </r>
  </si>
  <si>
    <t>Actual
% of 
Budget</t>
  </si>
  <si>
    <t>Other School Administrators (exclude amounts on lines 79-80)</t>
  </si>
  <si>
    <t>Other (excludes amounts on lines 79-85)</t>
  </si>
  <si>
    <t>Other (excludes amounts on lines 89-94)</t>
  </si>
  <si>
    <t>Other Purch Prof/Tech Svcs (excludes amounts on lines 98-100)</t>
  </si>
  <si>
    <t>Other (excludes amounts on lines 104-107)</t>
  </si>
  <si>
    <t>Other (excludes amounts on lines 111-118)</t>
  </si>
  <si>
    <t>Other Supplies (excludes amounts on lines 122-125)</t>
  </si>
  <si>
    <t>Other (excludes amounts on lines 135-138)</t>
  </si>
  <si>
    <t>Other (exclude amounts on lines 3-7)</t>
  </si>
  <si>
    <t>Includes Special Fund Federal, Federal ESSA and Other Special Funds</t>
  </si>
  <si>
    <t>Other (Excludes amounts on lines 129-132)</t>
  </si>
  <si>
    <t>Other (Excludes amount on line 142)</t>
  </si>
  <si>
    <r>
      <t>·</t>
    </r>
    <r>
      <rPr>
        <sz val="7"/>
        <rFont val="Times New Roman"/>
        <family val="1"/>
      </rPr>
      <t xml:space="preserve">         </t>
    </r>
    <r>
      <rPr>
        <sz val="11"/>
        <rFont val="Calibri"/>
        <family val="2"/>
      </rPr>
      <t xml:space="preserve">Enter the </t>
    </r>
    <r>
      <rPr>
        <i/>
        <sz val="11"/>
        <rFont val="Calibri"/>
        <family val="2"/>
      </rPr>
      <t>budget for the current fiscal year</t>
    </r>
    <r>
      <rPr>
        <sz val="11"/>
        <rFont val="Calibri"/>
        <family val="2"/>
      </rPr>
      <t xml:space="preserve">, for General Fund in column G </t>
    </r>
  </si>
  <si>
    <t xml:space="preserve">    Coronavirus Relief Fund</t>
  </si>
  <si>
    <t>FISCAL YEAR 2026-2027 
Annual Budget</t>
  </si>
  <si>
    <t>Actual
2025-26</t>
  </si>
  <si>
    <t>Budget 
2026-27</t>
  </si>
  <si>
    <t>Actual 2025-26</t>
  </si>
  <si>
    <t>Budget 2026-27</t>
  </si>
  <si>
    <t>KIPP New Orleans Schools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</si>
</sst>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_);\(&quot;$&quot;#,##0\)"/>
    <numFmt numFmtId="6" formatCode="&quot;$&quot;#,##0_);[Red]\(&quot;$&quot;#,##0\)"/>
    <numFmt numFmtId="8" formatCode="&quot;$&quot;#,##0.00_);[Red]\(&quot;$&quot;#,##0.00\)"/>
    <numFmt numFmtId="164" formatCode="0.0%"/>
  </numFmts>
  <fonts count="21">
    <font>
      <sz val="12"/>
      <name val="Arial MT"/>
    </font>
    <font>
      <sz val="10"/>
      <name val="Arial"/>
      <family val="2"/>
    </font>
    <font>
      <sz val="12"/>
      <name val="Arial"/>
      <family val="2"/>
    </font>
    <font>
      <b/>
      <sz val="14"/>
      <name val="Arial"/>
      <family val="2"/>
    </font>
    <font>
      <b/>
      <sz val="10"/>
      <name val="Arial"/>
      <family val="2"/>
    </font>
    <font>
      <b/>
      <sz val="12"/>
      <name val="Arial"/>
      <family val="2"/>
    </font>
    <font>
      <sz val="10"/>
      <name val="Arial"/>
      <family val="2"/>
    </font>
    <font>
      <sz val="11"/>
      <name val="Arial"/>
      <family val="2"/>
    </font>
    <font>
      <b/>
      <sz val="11"/>
      <name val="Arial"/>
      <family val="2"/>
    </font>
    <font>
      <sz val="9"/>
      <name val="Arial"/>
      <family val="2"/>
    </font>
    <font>
      <i/>
      <sz val="11"/>
      <name val="Arial"/>
      <family val="2"/>
    </font>
    <font>
      <b/>
      <u/>
      <sz val="11"/>
      <name val="Arial"/>
      <family val="2"/>
    </font>
    <font>
      <u/>
      <sz val="11"/>
      <name val="Arial"/>
      <family val="2"/>
    </font>
    <font>
      <b/>
      <sz val="12"/>
      <name val="Arial MT"/>
    </font>
    <font>
      <sz val="11"/>
      <name val="Symbol"/>
      <family val="1"/>
      <charset val="2"/>
    </font>
    <font>
      <sz val="7"/>
      <name val="Times New Roman"/>
      <family val="1"/>
    </font>
    <font>
      <sz val="11"/>
      <name val="Calibri"/>
      <family val="2"/>
    </font>
    <font>
      <i/>
      <sz val="11"/>
      <name val="Calibri"/>
      <family val="2"/>
    </font>
    <font>
      <sz val="11"/>
      <color rgb="FF0070C0"/>
      <name val="Symbol"/>
      <family val="1"/>
      <charset val="2"/>
    </font>
    <font>
      <sz val="7"/>
      <color rgb="FF0070C0"/>
      <name val="Times New Roman"/>
      <family val="1"/>
    </font>
    <font>
      <sz val="11"/>
      <color rgb="FF0070C0"/>
      <name val="Calibri"/>
      <family val="2"/>
    </font>
  </fonts>
  <fills count="13">
    <fill>
      <patternFill patternType="none"/>
    </fill>
    <fill>
      <patternFill patternType="gray125"/>
    </fill>
    <fill>
      <patternFill patternType="solid">
        <fgColor indexed="43"/>
        <bgColor indexed="64"/>
      </patternFill>
    </fill>
    <fill>
      <patternFill patternType="solid">
        <fgColor indexed="22"/>
        <bgColor indexed="64"/>
      </patternFill>
    </fill>
    <fill>
      <patternFill patternType="solid">
        <fgColor indexed="43"/>
        <bgColor indexed="8"/>
      </patternFill>
    </fill>
    <fill>
      <patternFill patternType="solid">
        <fgColor rgb="FFFFCC99"/>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7" tint="0.59999389629810485"/>
        <bgColor indexed="64"/>
      </patternFill>
    </fill>
  </fills>
  <borders count="124">
    <border>
      <left/>
      <right/>
      <top/>
      <bottom/>
      <diagonal/>
    </border>
    <border>
      <left style="double">
        <color indexed="8"/>
      </left>
      <right/>
      <top style="double">
        <color indexed="8"/>
      </top>
      <bottom/>
      <diagonal/>
    </border>
    <border>
      <left style="double">
        <color indexed="8"/>
      </left>
      <right/>
      <top/>
      <bottom/>
      <diagonal/>
    </border>
    <border>
      <left/>
      <right/>
      <top style="double">
        <color indexed="8"/>
      </top>
      <bottom/>
      <diagonal/>
    </border>
    <border>
      <left style="double">
        <color indexed="8"/>
      </left>
      <right/>
      <top/>
      <bottom style="double">
        <color indexed="8"/>
      </bottom>
      <diagonal/>
    </border>
    <border>
      <left style="double">
        <color indexed="64"/>
      </left>
      <right/>
      <top style="thin">
        <color indexed="22"/>
      </top>
      <bottom style="thin">
        <color indexed="22"/>
      </bottom>
      <diagonal/>
    </border>
    <border>
      <left/>
      <right/>
      <top style="thin">
        <color indexed="22"/>
      </top>
      <bottom style="thin">
        <color indexed="22"/>
      </bottom>
      <diagonal/>
    </border>
    <border>
      <left style="double">
        <color indexed="8"/>
      </left>
      <right style="double">
        <color indexed="22"/>
      </right>
      <top/>
      <bottom style="hair">
        <color indexed="64"/>
      </bottom>
      <diagonal/>
    </border>
    <border>
      <left style="double">
        <color indexed="8"/>
      </left>
      <right/>
      <top style="hair">
        <color indexed="64"/>
      </top>
      <bottom/>
      <diagonal/>
    </border>
    <border>
      <left style="double">
        <color indexed="8"/>
      </left>
      <right style="double">
        <color indexed="22"/>
      </right>
      <top style="thin">
        <color indexed="22"/>
      </top>
      <bottom style="thin">
        <color indexed="22"/>
      </bottom>
      <diagonal/>
    </border>
    <border>
      <left style="thin">
        <color indexed="8"/>
      </left>
      <right style="thin">
        <color indexed="55"/>
      </right>
      <top style="thin">
        <color indexed="8"/>
      </top>
      <bottom style="thin">
        <color indexed="55"/>
      </bottom>
      <diagonal/>
    </border>
    <border>
      <left style="thin">
        <color indexed="55"/>
      </left>
      <right style="thin">
        <color indexed="8"/>
      </right>
      <top style="thin">
        <color indexed="8"/>
      </top>
      <bottom style="thin">
        <color indexed="55"/>
      </bottom>
      <diagonal/>
    </border>
    <border>
      <left style="thin">
        <color indexed="8"/>
      </left>
      <right style="thin">
        <color indexed="55"/>
      </right>
      <top style="thin">
        <color indexed="55"/>
      </top>
      <bottom style="thin">
        <color indexed="55"/>
      </bottom>
      <diagonal/>
    </border>
    <border>
      <left style="thin">
        <color indexed="55"/>
      </left>
      <right style="thin">
        <color indexed="8"/>
      </right>
      <top style="thin">
        <color indexed="55"/>
      </top>
      <bottom style="thin">
        <color indexed="55"/>
      </bottom>
      <diagonal/>
    </border>
    <border>
      <left style="thin">
        <color indexed="8"/>
      </left>
      <right style="thin">
        <color indexed="55"/>
      </right>
      <top style="thin">
        <color indexed="55"/>
      </top>
      <bottom style="thin">
        <color indexed="8"/>
      </bottom>
      <diagonal/>
    </border>
    <border>
      <left style="thin">
        <color indexed="55"/>
      </left>
      <right style="thin">
        <color indexed="8"/>
      </right>
      <top style="thin">
        <color indexed="55"/>
      </top>
      <bottom style="thin">
        <color indexed="8"/>
      </bottom>
      <diagonal/>
    </border>
    <border>
      <left/>
      <right style="double">
        <color indexed="8"/>
      </right>
      <top style="thin">
        <color indexed="22"/>
      </top>
      <bottom style="thin">
        <color indexed="22"/>
      </bottom>
      <diagonal/>
    </border>
    <border>
      <left style="double">
        <color indexed="23"/>
      </left>
      <right style="double">
        <color indexed="23"/>
      </right>
      <top style="thin">
        <color indexed="22"/>
      </top>
      <bottom style="thin">
        <color indexed="22"/>
      </bottom>
      <diagonal/>
    </border>
    <border>
      <left style="double">
        <color indexed="23"/>
      </left>
      <right style="double">
        <color indexed="23"/>
      </right>
      <top style="thin">
        <color indexed="55"/>
      </top>
      <bottom style="thin">
        <color indexed="55"/>
      </bottom>
      <diagonal/>
    </border>
    <border>
      <left style="double">
        <color indexed="23"/>
      </left>
      <right style="double">
        <color indexed="23"/>
      </right>
      <top style="thin">
        <color indexed="55"/>
      </top>
      <bottom style="thin">
        <color indexed="22"/>
      </bottom>
      <diagonal/>
    </border>
    <border>
      <left/>
      <right style="double">
        <color indexed="23"/>
      </right>
      <top style="thin">
        <color indexed="22"/>
      </top>
      <bottom style="thin">
        <color indexed="22"/>
      </bottom>
      <diagonal/>
    </border>
    <border>
      <left style="double">
        <color indexed="23"/>
      </left>
      <right style="thin">
        <color indexed="23"/>
      </right>
      <top style="thin">
        <color indexed="22"/>
      </top>
      <bottom style="thin">
        <color indexed="22"/>
      </bottom>
      <diagonal/>
    </border>
    <border>
      <left/>
      <right style="double">
        <color indexed="23"/>
      </right>
      <top style="thin">
        <color indexed="22"/>
      </top>
      <bottom style="thin">
        <color indexed="55"/>
      </bottom>
      <diagonal/>
    </border>
    <border>
      <left style="double">
        <color indexed="23"/>
      </left>
      <right style="thin">
        <color indexed="23"/>
      </right>
      <top style="thin">
        <color indexed="22"/>
      </top>
      <bottom style="thin">
        <color indexed="55"/>
      </bottom>
      <diagonal/>
    </border>
    <border>
      <left style="double">
        <color indexed="23"/>
      </left>
      <right/>
      <top style="thin">
        <color indexed="22"/>
      </top>
      <bottom style="thin">
        <color indexed="22"/>
      </bottom>
      <diagonal/>
    </border>
    <border>
      <left style="thin">
        <color indexed="23"/>
      </left>
      <right style="double">
        <color indexed="23"/>
      </right>
      <top style="thin">
        <color indexed="22"/>
      </top>
      <bottom style="thin">
        <color indexed="22"/>
      </bottom>
      <diagonal/>
    </border>
    <border>
      <left style="thin">
        <color indexed="23"/>
      </left>
      <right style="double">
        <color indexed="23"/>
      </right>
      <top style="thin">
        <color indexed="22"/>
      </top>
      <bottom style="thin">
        <color indexed="64"/>
      </bottom>
      <diagonal/>
    </border>
    <border>
      <left style="thin">
        <color indexed="23"/>
      </left>
      <right style="double">
        <color indexed="23"/>
      </right>
      <top/>
      <bottom style="thin">
        <color indexed="22"/>
      </bottom>
      <diagonal/>
    </border>
    <border>
      <left style="double">
        <color indexed="64"/>
      </left>
      <right/>
      <top/>
      <bottom style="thin">
        <color indexed="22"/>
      </bottom>
      <diagonal/>
    </border>
    <border>
      <left/>
      <right/>
      <top/>
      <bottom style="thin">
        <color indexed="22"/>
      </bottom>
      <diagonal/>
    </border>
    <border>
      <left style="double">
        <color indexed="23"/>
      </left>
      <right style="double">
        <color indexed="23"/>
      </right>
      <top/>
      <bottom style="thin">
        <color indexed="22"/>
      </bottom>
      <diagonal/>
    </border>
    <border>
      <left style="double">
        <color indexed="23"/>
      </left>
      <right style="thin">
        <color indexed="23"/>
      </right>
      <top/>
      <bottom style="thin">
        <color indexed="22"/>
      </bottom>
      <diagonal/>
    </border>
    <border>
      <left/>
      <right style="double">
        <color indexed="23"/>
      </right>
      <top/>
      <bottom style="thin">
        <color indexed="22"/>
      </bottom>
      <diagonal/>
    </border>
    <border>
      <left style="double">
        <color indexed="23"/>
      </left>
      <right style="double">
        <color indexed="23"/>
      </right>
      <top/>
      <bottom style="thin">
        <color indexed="55"/>
      </bottom>
      <diagonal/>
    </border>
    <border>
      <left/>
      <right style="double">
        <color indexed="8"/>
      </right>
      <top/>
      <bottom style="thin">
        <color indexed="22"/>
      </bottom>
      <diagonal/>
    </border>
    <border>
      <left style="double">
        <color indexed="23"/>
      </left>
      <right/>
      <top/>
      <bottom style="thin">
        <color indexed="22"/>
      </bottom>
      <diagonal/>
    </border>
    <border>
      <left style="double">
        <color indexed="64"/>
      </left>
      <right/>
      <top style="thin">
        <color indexed="22"/>
      </top>
      <bottom/>
      <diagonal/>
    </border>
    <border>
      <left/>
      <right/>
      <top style="thin">
        <color indexed="22"/>
      </top>
      <bottom/>
      <diagonal/>
    </border>
    <border>
      <left style="double">
        <color indexed="23"/>
      </left>
      <right style="double">
        <color indexed="23"/>
      </right>
      <top style="thin">
        <color indexed="22"/>
      </top>
      <bottom/>
      <diagonal/>
    </border>
    <border>
      <left style="double">
        <color indexed="23"/>
      </left>
      <right style="thin">
        <color indexed="23"/>
      </right>
      <top style="thin">
        <color indexed="22"/>
      </top>
      <bottom/>
      <diagonal/>
    </border>
    <border>
      <left/>
      <right style="double">
        <color indexed="23"/>
      </right>
      <top style="thin">
        <color indexed="22"/>
      </top>
      <bottom/>
      <diagonal/>
    </border>
    <border>
      <left/>
      <right style="double">
        <color indexed="8"/>
      </right>
      <top style="thin">
        <color indexed="22"/>
      </top>
      <bottom/>
      <diagonal/>
    </border>
    <border>
      <left/>
      <right/>
      <top style="thin">
        <color indexed="55"/>
      </top>
      <bottom style="thin">
        <color indexed="55"/>
      </bottom>
      <diagonal/>
    </border>
    <border>
      <left/>
      <right style="double">
        <color indexed="8"/>
      </right>
      <top style="thin">
        <color indexed="55"/>
      </top>
      <bottom style="thin">
        <color indexed="55"/>
      </bottom>
      <diagonal/>
    </border>
    <border>
      <left/>
      <right style="double">
        <color indexed="23"/>
      </right>
      <top style="thin">
        <color indexed="55"/>
      </top>
      <bottom style="thin">
        <color indexed="22"/>
      </bottom>
      <diagonal/>
    </border>
    <border>
      <left/>
      <right style="double">
        <color indexed="23"/>
      </right>
      <top style="thin">
        <color indexed="55"/>
      </top>
      <bottom style="thin">
        <color indexed="55"/>
      </bottom>
      <diagonal/>
    </border>
    <border>
      <left style="double">
        <color indexed="23"/>
      </left>
      <right style="thin">
        <color indexed="23"/>
      </right>
      <top style="thin">
        <color indexed="55"/>
      </top>
      <bottom style="thin">
        <color indexed="22"/>
      </bottom>
      <diagonal/>
    </border>
    <border>
      <left style="double">
        <color indexed="23"/>
      </left>
      <right style="thin">
        <color indexed="23"/>
      </right>
      <top style="thin">
        <color indexed="55"/>
      </top>
      <bottom style="thin">
        <color indexed="55"/>
      </bottom>
      <diagonal/>
    </border>
    <border>
      <left/>
      <right/>
      <top style="thin">
        <color indexed="22"/>
      </top>
      <bottom style="double">
        <color indexed="8"/>
      </bottom>
      <diagonal/>
    </border>
    <border>
      <left style="double">
        <color indexed="23"/>
      </left>
      <right style="double">
        <color indexed="23"/>
      </right>
      <top style="thin">
        <color indexed="22"/>
      </top>
      <bottom style="double">
        <color indexed="8"/>
      </bottom>
      <diagonal/>
    </border>
    <border>
      <left style="double">
        <color indexed="23"/>
      </left>
      <right/>
      <top style="thin">
        <color indexed="22"/>
      </top>
      <bottom style="double">
        <color indexed="8"/>
      </bottom>
      <diagonal/>
    </border>
    <border>
      <left style="thin">
        <color indexed="23"/>
      </left>
      <right style="double">
        <color indexed="23"/>
      </right>
      <top style="thin">
        <color indexed="22"/>
      </top>
      <bottom style="double">
        <color indexed="8"/>
      </bottom>
      <diagonal/>
    </border>
    <border>
      <left/>
      <right style="double">
        <color indexed="8"/>
      </right>
      <top style="thin">
        <color indexed="22"/>
      </top>
      <bottom style="double">
        <color indexed="8"/>
      </bottom>
      <diagonal/>
    </border>
    <border>
      <left style="double">
        <color indexed="8"/>
      </left>
      <right style="double">
        <color indexed="22"/>
      </right>
      <top style="thin">
        <color indexed="22"/>
      </top>
      <bottom style="double">
        <color indexed="8"/>
      </bottom>
      <diagonal/>
    </border>
    <border>
      <left style="double">
        <color indexed="8"/>
      </left>
      <right/>
      <top style="hair">
        <color indexed="64"/>
      </top>
      <bottom style="double">
        <color indexed="8"/>
      </bottom>
      <diagonal/>
    </border>
    <border>
      <left style="double">
        <color indexed="64"/>
      </left>
      <right/>
      <top style="thin">
        <color indexed="22"/>
      </top>
      <bottom style="double">
        <color indexed="8"/>
      </bottom>
      <diagonal/>
    </border>
    <border>
      <left style="double">
        <color indexed="23"/>
      </left>
      <right style="thin">
        <color indexed="23"/>
      </right>
      <top style="thin">
        <color indexed="22"/>
      </top>
      <bottom style="double">
        <color indexed="8"/>
      </bottom>
      <diagonal/>
    </border>
    <border>
      <left/>
      <right style="double">
        <color indexed="23"/>
      </right>
      <top style="thin">
        <color indexed="22"/>
      </top>
      <bottom style="double">
        <color indexed="8"/>
      </bottom>
      <diagonal/>
    </border>
    <border>
      <left style="double">
        <color indexed="23"/>
      </left>
      <right style="double">
        <color indexed="23"/>
      </right>
      <top/>
      <bottom/>
      <diagonal/>
    </border>
    <border>
      <left/>
      <right style="double">
        <color indexed="8"/>
      </right>
      <top/>
      <bottom/>
      <diagonal/>
    </border>
    <border>
      <left style="double">
        <color indexed="8"/>
      </left>
      <right style="double">
        <color indexed="23"/>
      </right>
      <top style="hair">
        <color indexed="64"/>
      </top>
      <bottom/>
      <diagonal/>
    </border>
    <border>
      <left style="double">
        <color indexed="8"/>
      </left>
      <right style="double">
        <color indexed="23"/>
      </right>
      <top style="thin">
        <color indexed="8"/>
      </top>
      <bottom style="thin">
        <color indexed="22"/>
      </bottom>
      <diagonal/>
    </border>
    <border>
      <left style="double">
        <color indexed="8"/>
      </left>
      <right style="double">
        <color indexed="23"/>
      </right>
      <top style="thin">
        <color indexed="22"/>
      </top>
      <bottom style="thin">
        <color indexed="22"/>
      </bottom>
      <diagonal/>
    </border>
    <border>
      <left/>
      <right style="double">
        <color indexed="23"/>
      </right>
      <top/>
      <bottom/>
      <diagonal/>
    </border>
    <border>
      <left style="double">
        <color indexed="23"/>
      </left>
      <right style="thin">
        <color indexed="23"/>
      </right>
      <top style="double">
        <color indexed="8"/>
      </top>
      <bottom style="thin">
        <color indexed="55"/>
      </bottom>
      <diagonal/>
    </border>
    <border>
      <left/>
      <right style="double">
        <color indexed="23"/>
      </right>
      <top/>
      <bottom style="thin">
        <color indexed="55"/>
      </bottom>
      <diagonal/>
    </border>
    <border>
      <left style="double">
        <color indexed="23"/>
      </left>
      <right style="thin">
        <color indexed="55"/>
      </right>
      <top style="double">
        <color indexed="8"/>
      </top>
      <bottom/>
      <diagonal/>
    </border>
    <border>
      <left style="double">
        <color indexed="23"/>
      </left>
      <right style="thin">
        <color indexed="55"/>
      </right>
      <top/>
      <bottom style="thin">
        <color indexed="22"/>
      </bottom>
      <diagonal/>
    </border>
    <border>
      <left style="double">
        <color indexed="23"/>
      </left>
      <right style="thin">
        <color indexed="55"/>
      </right>
      <top style="thin">
        <color indexed="22"/>
      </top>
      <bottom style="thin">
        <color indexed="22"/>
      </bottom>
      <diagonal/>
    </border>
    <border>
      <left style="double">
        <color indexed="23"/>
      </left>
      <right style="thin">
        <color indexed="55"/>
      </right>
      <top style="thin">
        <color indexed="22"/>
      </top>
      <bottom/>
      <diagonal/>
    </border>
    <border>
      <left style="double">
        <color indexed="23"/>
      </left>
      <right style="thin">
        <color indexed="55"/>
      </right>
      <top style="thin">
        <color indexed="22"/>
      </top>
      <bottom style="double">
        <color indexed="8"/>
      </bottom>
      <diagonal/>
    </border>
    <border>
      <left style="double">
        <color indexed="23"/>
      </left>
      <right style="double">
        <color indexed="23"/>
      </right>
      <top style="thin">
        <color indexed="22"/>
      </top>
      <bottom style="thin">
        <color indexed="23"/>
      </bottom>
      <diagonal/>
    </border>
    <border>
      <left style="double">
        <color indexed="23"/>
      </left>
      <right style="thin">
        <color indexed="23"/>
      </right>
      <top style="thin">
        <color indexed="22"/>
      </top>
      <bottom style="thin">
        <color indexed="23"/>
      </bottom>
      <diagonal/>
    </border>
    <border>
      <left/>
      <right style="double">
        <color indexed="23"/>
      </right>
      <top style="thin">
        <color indexed="22"/>
      </top>
      <bottom style="thin">
        <color indexed="23"/>
      </bottom>
      <diagonal/>
    </border>
    <border>
      <left/>
      <right style="double">
        <color indexed="8"/>
      </right>
      <top style="thin">
        <color indexed="22"/>
      </top>
      <bottom style="thin">
        <color indexed="23"/>
      </bottom>
      <diagonal/>
    </border>
    <border>
      <left style="double">
        <color indexed="8"/>
      </left>
      <right style="double">
        <color indexed="22"/>
      </right>
      <top/>
      <bottom style="thin">
        <color indexed="22"/>
      </bottom>
      <diagonal/>
    </border>
    <border>
      <left style="double">
        <color indexed="23"/>
      </left>
      <right/>
      <top/>
      <bottom/>
      <diagonal/>
    </border>
    <border>
      <left style="thin">
        <color indexed="23"/>
      </left>
      <right style="double">
        <color indexed="23"/>
      </right>
      <top/>
      <bottom/>
      <diagonal/>
    </border>
    <border>
      <left style="double">
        <color indexed="23"/>
      </left>
      <right style="thin">
        <color indexed="23"/>
      </right>
      <top/>
      <bottom style="thin">
        <color indexed="55"/>
      </bottom>
      <diagonal/>
    </border>
    <border>
      <left style="double">
        <color indexed="8"/>
      </left>
      <right style="double">
        <color indexed="23"/>
      </right>
      <top/>
      <bottom style="thin">
        <color indexed="22"/>
      </bottom>
      <diagonal/>
    </border>
    <border>
      <left style="thin">
        <color indexed="8"/>
      </left>
      <right style="hair">
        <color indexed="22"/>
      </right>
      <top style="thin">
        <color indexed="8"/>
      </top>
      <bottom style="double">
        <color indexed="22"/>
      </bottom>
      <diagonal/>
    </border>
    <border>
      <left style="hair">
        <color indexed="22"/>
      </left>
      <right style="hair">
        <color indexed="22"/>
      </right>
      <top style="thin">
        <color indexed="8"/>
      </top>
      <bottom style="double">
        <color indexed="22"/>
      </bottom>
      <diagonal/>
    </border>
    <border>
      <left style="hair">
        <color indexed="22"/>
      </left>
      <right/>
      <top style="thin">
        <color indexed="8"/>
      </top>
      <bottom style="double">
        <color indexed="22"/>
      </bottom>
      <diagonal/>
    </border>
    <border>
      <left style="thin">
        <color indexed="8"/>
      </left>
      <right style="hair">
        <color indexed="22"/>
      </right>
      <top style="double">
        <color indexed="22"/>
      </top>
      <bottom style="thin">
        <color indexed="8"/>
      </bottom>
      <diagonal/>
    </border>
    <border>
      <left style="hair">
        <color indexed="22"/>
      </left>
      <right style="hair">
        <color indexed="22"/>
      </right>
      <top style="double">
        <color indexed="22"/>
      </top>
      <bottom style="thin">
        <color indexed="8"/>
      </bottom>
      <diagonal/>
    </border>
    <border>
      <left style="hair">
        <color indexed="22"/>
      </left>
      <right/>
      <top style="double">
        <color indexed="22"/>
      </top>
      <bottom style="thin">
        <color indexed="8"/>
      </bottom>
      <diagonal/>
    </border>
    <border>
      <left style="hair">
        <color indexed="22"/>
      </left>
      <right style="hair">
        <color indexed="22"/>
      </right>
      <top style="double">
        <color indexed="22"/>
      </top>
      <bottom style="double">
        <color indexed="22"/>
      </bottom>
      <diagonal/>
    </border>
    <border>
      <left style="thin">
        <color indexed="8"/>
      </left>
      <right style="hair">
        <color indexed="22"/>
      </right>
      <top style="double">
        <color indexed="22"/>
      </top>
      <bottom style="double">
        <color indexed="22"/>
      </bottom>
      <diagonal/>
    </border>
    <border>
      <left style="hair">
        <color indexed="22"/>
      </left>
      <right/>
      <top style="double">
        <color indexed="22"/>
      </top>
      <bottom style="double">
        <color indexed="22"/>
      </bottom>
      <diagonal/>
    </border>
    <border>
      <left style="double">
        <color indexed="23"/>
      </left>
      <right style="thin">
        <color indexed="23"/>
      </right>
      <top/>
      <bottom/>
      <diagonal/>
    </border>
    <border>
      <left/>
      <right style="double">
        <color indexed="8"/>
      </right>
      <top style="thin">
        <color indexed="8"/>
      </top>
      <bottom/>
      <diagonal/>
    </border>
    <border>
      <left/>
      <right style="double">
        <color indexed="8"/>
      </right>
      <top/>
      <bottom style="double">
        <color indexed="8"/>
      </bottom>
      <diagonal/>
    </border>
    <border>
      <left style="double">
        <color indexed="8"/>
      </left>
      <right style="double">
        <color indexed="8"/>
      </right>
      <top style="thin">
        <color indexed="8"/>
      </top>
      <bottom style="thin">
        <color indexed="8"/>
      </bottom>
      <diagonal/>
    </border>
    <border>
      <left style="double">
        <color indexed="8"/>
      </left>
      <right style="double">
        <color indexed="8"/>
      </right>
      <top style="thin">
        <color indexed="8"/>
      </top>
      <bottom style="double">
        <color indexed="8"/>
      </bottom>
      <diagonal/>
    </border>
    <border>
      <left/>
      <right style="double">
        <color indexed="8"/>
      </right>
      <top style="double">
        <color indexed="8"/>
      </top>
      <bottom/>
      <diagonal/>
    </border>
    <border>
      <left/>
      <right/>
      <top/>
      <bottom style="double">
        <color indexed="8"/>
      </bottom>
      <diagonal/>
    </border>
    <border>
      <left style="double">
        <color indexed="8"/>
      </left>
      <right style="thin">
        <color indexed="8"/>
      </right>
      <top style="thin">
        <color indexed="8"/>
      </top>
      <bottom/>
      <diagonal/>
    </border>
    <border>
      <left style="double">
        <color indexed="8"/>
      </left>
      <right style="thin">
        <color indexed="8"/>
      </right>
      <top/>
      <bottom/>
      <diagonal/>
    </border>
    <border>
      <left style="double">
        <color indexed="8"/>
      </left>
      <right style="thin">
        <color indexed="8"/>
      </right>
      <top/>
      <bottom style="double">
        <color indexed="8"/>
      </bottom>
      <diagonal/>
    </border>
    <border>
      <left style="double">
        <color indexed="22"/>
      </left>
      <right/>
      <top/>
      <bottom/>
      <diagonal/>
    </border>
    <border>
      <left style="double">
        <color indexed="8"/>
      </left>
      <right style="double">
        <color indexed="8"/>
      </right>
      <top style="double">
        <color indexed="8"/>
      </top>
      <bottom/>
      <diagonal/>
    </border>
    <border>
      <left style="double">
        <color indexed="8"/>
      </left>
      <right style="double">
        <color indexed="8"/>
      </right>
      <top/>
      <bottom style="double">
        <color indexed="8"/>
      </bottom>
      <diagonal/>
    </border>
    <border>
      <left style="double">
        <color indexed="8"/>
      </left>
      <right style="double">
        <color indexed="8"/>
      </right>
      <top/>
      <bottom/>
      <diagonal/>
    </border>
    <border>
      <left/>
      <right/>
      <top/>
      <bottom style="thin">
        <color indexed="8"/>
      </bottom>
      <diagonal/>
    </border>
    <border>
      <left/>
      <right style="double">
        <color indexed="8"/>
      </right>
      <top/>
      <bottom style="thin">
        <color indexed="8"/>
      </bottom>
      <diagonal/>
    </border>
    <border>
      <left style="double">
        <color indexed="8"/>
      </left>
      <right style="double">
        <color indexed="8"/>
      </right>
      <top style="double">
        <color indexed="8"/>
      </top>
      <bottom style="thin">
        <color indexed="8"/>
      </bottom>
      <diagonal/>
    </border>
    <border>
      <left style="double">
        <color indexed="8"/>
      </left>
      <right/>
      <top/>
      <bottom style="thin">
        <color indexed="8"/>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double">
        <color indexed="8"/>
      </left>
      <right style="double">
        <color indexed="8"/>
      </right>
      <top style="thin">
        <color indexed="22"/>
      </top>
      <bottom style="thin">
        <color indexed="22"/>
      </bottom>
      <diagonal/>
    </border>
    <border>
      <left style="double">
        <color indexed="23"/>
      </left>
      <right style="double">
        <color indexed="23"/>
      </right>
      <top/>
      <bottom style="double">
        <color indexed="8"/>
      </bottom>
      <diagonal/>
    </border>
    <border>
      <left/>
      <right style="thin">
        <color indexed="55"/>
      </right>
      <top style="thin">
        <color indexed="22"/>
      </top>
      <bottom style="thin">
        <color indexed="22"/>
      </bottom>
      <diagonal/>
    </border>
    <border>
      <left/>
      <right style="double">
        <color indexed="23"/>
      </right>
      <top style="thin">
        <color indexed="55"/>
      </top>
      <bottom/>
      <diagonal/>
    </border>
    <border>
      <left style="double">
        <color indexed="23"/>
      </left>
      <right style="double">
        <color indexed="8"/>
      </right>
      <top style="thin">
        <color indexed="22"/>
      </top>
      <bottom style="thin">
        <color theme="0" tint="-0.249977111117893"/>
      </bottom>
      <diagonal/>
    </border>
    <border>
      <left style="double">
        <color indexed="23"/>
      </left>
      <right style="double">
        <color indexed="8"/>
      </right>
      <top style="thin">
        <color theme="0" tint="-0.249977111117893"/>
      </top>
      <bottom style="thin">
        <color indexed="22"/>
      </bottom>
      <diagonal/>
    </border>
    <border>
      <left style="double">
        <color indexed="23"/>
      </left>
      <right style="double">
        <color indexed="8"/>
      </right>
      <top style="thin">
        <color theme="0" tint="-0.249977111117893"/>
      </top>
      <bottom/>
      <diagonal/>
    </border>
    <border>
      <left style="double">
        <color indexed="23"/>
      </left>
      <right style="thin">
        <color indexed="23"/>
      </right>
      <top style="thin">
        <color theme="0" tint="-0.249977111117893"/>
      </top>
      <bottom style="thin">
        <color theme="0" tint="-0.249977111117893"/>
      </bottom>
      <diagonal/>
    </border>
    <border>
      <left style="double">
        <color indexed="23"/>
      </left>
      <right style="thin">
        <color indexed="23"/>
      </right>
      <top style="thin">
        <color indexed="55"/>
      </top>
      <bottom/>
      <diagonal/>
    </border>
    <border>
      <left style="thin">
        <color indexed="23"/>
      </left>
      <right style="double">
        <color indexed="23"/>
      </right>
      <top style="thin">
        <color theme="0" tint="-0.249977111117893"/>
      </top>
      <bottom style="thin">
        <color theme="0" tint="-0.249977111117893"/>
      </bottom>
      <diagonal/>
    </border>
    <border>
      <left/>
      <right style="double">
        <color indexed="23"/>
      </right>
      <top style="thin">
        <color theme="0" tint="-0.249977111117893"/>
      </top>
      <bottom style="thin">
        <color theme="0" tint="-0.249977111117893"/>
      </bottom>
      <diagonal/>
    </border>
    <border>
      <left style="double">
        <color indexed="23"/>
      </left>
      <right style="thin">
        <color indexed="55"/>
      </right>
      <top/>
      <bottom style="thin">
        <color theme="0" tint="-0.249977111117893"/>
      </bottom>
      <diagonal/>
    </border>
    <border>
      <left/>
      <right style="double">
        <color indexed="23"/>
      </right>
      <top/>
      <bottom style="thin">
        <color theme="0" tint="-0.249977111117893"/>
      </bottom>
      <diagonal/>
    </border>
    <border>
      <left style="thin">
        <color indexed="23"/>
      </left>
      <right style="double">
        <color indexed="23"/>
      </right>
      <top style="thin">
        <color theme="0" tint="-0.249977111117893"/>
      </top>
      <bottom style="thin">
        <color indexed="22"/>
      </bottom>
      <diagonal/>
    </border>
    <border>
      <left style="double">
        <color indexed="64"/>
      </left>
      <right style="double">
        <color indexed="64"/>
      </right>
      <top style="double">
        <color indexed="64"/>
      </top>
      <bottom style="double">
        <color indexed="64"/>
      </bottom>
      <diagonal/>
    </border>
  </borders>
  <cellStyleXfs count="2">
    <xf numFmtId="0" fontId="0" fillId="0" borderId="0"/>
    <xf numFmtId="9" fontId="1" fillId="0" borderId="0" applyFont="0" applyFill="0" applyBorder="0" applyAlignment="0" applyProtection="0"/>
  </cellStyleXfs>
  <cellXfs count="314">
    <xf numFmtId="0" fontId="0" fillId="0" borderId="0" xfId="0"/>
    <xf numFmtId="5" fontId="7" fillId="0" borderId="0" xfId="0" applyNumberFormat="1" applyFont="1" applyAlignment="1">
      <alignment vertical="center"/>
    </xf>
    <xf numFmtId="0" fontId="7" fillId="0" borderId="17" xfId="0" applyFont="1" applyBorder="1" applyAlignment="1">
      <alignment horizontal="center" vertical="center"/>
    </xf>
    <xf numFmtId="6" fontId="7" fillId="3" borderId="18" xfId="0" applyNumberFormat="1" applyFont="1" applyFill="1" applyBorder="1" applyAlignment="1">
      <alignment vertical="center"/>
    </xf>
    <xf numFmtId="6" fontId="7" fillId="3" borderId="19" xfId="0" applyNumberFormat="1" applyFont="1" applyFill="1" applyBorder="1" applyAlignment="1">
      <alignment vertical="center"/>
    </xf>
    <xf numFmtId="0" fontId="7" fillId="2" borderId="17" xfId="0" quotePrefix="1" applyFont="1" applyFill="1" applyBorder="1" applyAlignment="1">
      <alignment horizontal="center" vertical="center"/>
    </xf>
    <xf numFmtId="6" fontId="7" fillId="2" borderId="17" xfId="0" applyNumberFormat="1" applyFont="1" applyFill="1" applyBorder="1" applyAlignment="1">
      <alignment vertical="center"/>
    </xf>
    <xf numFmtId="0" fontId="7" fillId="0" borderId="17" xfId="0" quotePrefix="1" applyFont="1" applyBorder="1" applyAlignment="1">
      <alignment horizontal="center" vertical="center"/>
    </xf>
    <xf numFmtId="6" fontId="7" fillId="4" borderId="24" xfId="0" applyNumberFormat="1" applyFont="1" applyFill="1" applyBorder="1" applyAlignment="1">
      <alignment vertical="center"/>
    </xf>
    <xf numFmtId="6" fontId="7" fillId="4" borderId="25" xfId="0" applyNumberFormat="1" applyFont="1" applyFill="1" applyBorder="1" applyAlignment="1">
      <alignment vertical="center"/>
    </xf>
    <xf numFmtId="0" fontId="7" fillId="3" borderId="30" xfId="0" applyFont="1" applyFill="1" applyBorder="1" applyAlignment="1">
      <alignment vertical="center"/>
    </xf>
    <xf numFmtId="0" fontId="7" fillId="3" borderId="35" xfId="0" applyFont="1" applyFill="1" applyBorder="1" applyAlignment="1">
      <alignment vertical="center"/>
    </xf>
    <xf numFmtId="37" fontId="7" fillId="3" borderId="27" xfId="0" applyNumberFormat="1" applyFont="1" applyFill="1" applyBorder="1" applyAlignment="1">
      <alignment vertical="center"/>
    </xf>
    <xf numFmtId="37" fontId="7" fillId="3" borderId="35" xfId="0" applyNumberFormat="1" applyFont="1" applyFill="1" applyBorder="1" applyAlignment="1">
      <alignment vertical="center"/>
    </xf>
    <xf numFmtId="6" fontId="7" fillId="3" borderId="33" xfId="0" applyNumberFormat="1" applyFont="1" applyFill="1" applyBorder="1" applyAlignment="1">
      <alignment vertical="center"/>
    </xf>
    <xf numFmtId="0" fontId="7" fillId="0" borderId="30" xfId="0" applyFont="1" applyBorder="1" applyAlignment="1">
      <alignment horizontal="center" vertical="center"/>
    </xf>
    <xf numFmtId="6" fontId="8" fillId="2" borderId="51" xfId="0" applyNumberFormat="1" applyFont="1" applyFill="1" applyBorder="1" applyAlignment="1">
      <alignment vertical="center"/>
    </xf>
    <xf numFmtId="0" fontId="7" fillId="3" borderId="18" xfId="0" applyFont="1" applyFill="1" applyBorder="1" applyAlignment="1">
      <alignment vertical="center"/>
    </xf>
    <xf numFmtId="0" fontId="7" fillId="3" borderId="18" xfId="0" quotePrefix="1" applyFont="1" applyFill="1" applyBorder="1" applyAlignment="1">
      <alignment horizontal="center" vertical="center"/>
    </xf>
    <xf numFmtId="37" fontId="7" fillId="3" borderId="45" xfId="0" applyNumberFormat="1" applyFont="1" applyFill="1" applyBorder="1" applyAlignment="1">
      <alignment vertical="center"/>
    </xf>
    <xf numFmtId="0" fontId="7" fillId="3" borderId="47" xfId="0" applyFont="1" applyFill="1" applyBorder="1" applyAlignment="1">
      <alignment vertical="center"/>
    </xf>
    <xf numFmtId="37" fontId="7" fillId="3" borderId="47" xfId="0" applyNumberFormat="1" applyFont="1" applyFill="1" applyBorder="1" applyAlignment="1">
      <alignment vertical="center"/>
    </xf>
    <xf numFmtId="0" fontId="7" fillId="3" borderId="17" xfId="0" applyFont="1" applyFill="1" applyBorder="1" applyAlignment="1">
      <alignment horizontal="center" vertical="center"/>
    </xf>
    <xf numFmtId="6" fontId="7" fillId="3" borderId="17" xfId="0" applyNumberFormat="1" applyFont="1" applyFill="1" applyBorder="1" applyAlignment="1">
      <alignment vertical="center"/>
    </xf>
    <xf numFmtId="5" fontId="7" fillId="3" borderId="20" xfId="0" applyNumberFormat="1" applyFont="1" applyFill="1" applyBorder="1" applyAlignment="1">
      <alignment vertical="center"/>
    </xf>
    <xf numFmtId="5" fontId="7" fillId="3" borderId="21" xfId="0" applyNumberFormat="1" applyFont="1" applyFill="1" applyBorder="1" applyAlignment="1">
      <alignment vertical="center"/>
    </xf>
    <xf numFmtId="6" fontId="7" fillId="3" borderId="21" xfId="0" applyNumberFormat="1" applyFont="1" applyFill="1" applyBorder="1" applyAlignment="1">
      <alignment vertical="center"/>
    </xf>
    <xf numFmtId="0" fontId="7" fillId="3" borderId="30" xfId="0" applyFont="1" applyFill="1" applyBorder="1" applyAlignment="1">
      <alignment horizontal="center" vertical="center"/>
    </xf>
    <xf numFmtId="6" fontId="7" fillId="3" borderId="31" xfId="0" applyNumberFormat="1" applyFont="1" applyFill="1" applyBorder="1" applyAlignment="1">
      <alignment vertical="center"/>
    </xf>
    <xf numFmtId="5" fontId="7" fillId="3" borderId="32" xfId="0" applyNumberFormat="1" applyFont="1" applyFill="1" applyBorder="1" applyAlignment="1">
      <alignment vertical="center"/>
    </xf>
    <xf numFmtId="5" fontId="7" fillId="3" borderId="31" xfId="0" applyNumberFormat="1" applyFont="1" applyFill="1" applyBorder="1" applyAlignment="1">
      <alignment vertical="center"/>
    </xf>
    <xf numFmtId="6" fontId="7" fillId="3" borderId="30" xfId="0" applyNumberFormat="1" applyFont="1" applyFill="1" applyBorder="1" applyAlignment="1">
      <alignment vertical="center"/>
    </xf>
    <xf numFmtId="0" fontId="7" fillId="2" borderId="49" xfId="0" quotePrefix="1" applyFont="1" applyFill="1" applyBorder="1" applyAlignment="1">
      <alignment horizontal="center" vertical="center"/>
    </xf>
    <xf numFmtId="6" fontId="7" fillId="4" borderId="50" xfId="0" applyNumberFormat="1" applyFont="1" applyFill="1" applyBorder="1" applyAlignment="1">
      <alignment vertical="center"/>
    </xf>
    <xf numFmtId="6" fontId="7" fillId="4" borderId="51" xfId="0" applyNumberFormat="1" applyFont="1" applyFill="1" applyBorder="1" applyAlignment="1">
      <alignment vertical="center"/>
    </xf>
    <xf numFmtId="6" fontId="8" fillId="6" borderId="86" xfId="0" applyNumberFormat="1" applyFont="1" applyFill="1" applyBorder="1" applyAlignment="1">
      <alignment vertical="center"/>
    </xf>
    <xf numFmtId="6" fontId="8" fillId="6" borderId="88" xfId="0" applyNumberFormat="1" applyFont="1" applyFill="1" applyBorder="1" applyAlignment="1">
      <alignment vertical="center"/>
    </xf>
    <xf numFmtId="0" fontId="8" fillId="2" borderId="110" xfId="0" applyFont="1" applyFill="1" applyBorder="1" applyAlignment="1">
      <alignment horizontal="center" vertical="center"/>
    </xf>
    <xf numFmtId="0" fontId="7" fillId="0" borderId="5" xfId="0" applyFont="1" applyBorder="1" applyAlignment="1">
      <alignment vertical="center"/>
    </xf>
    <xf numFmtId="0" fontId="7" fillId="0" borderId="6" xfId="0" applyFont="1" applyBorder="1" applyAlignment="1">
      <alignment vertical="center"/>
    </xf>
    <xf numFmtId="0" fontId="7" fillId="3" borderId="18" xfId="0" applyFont="1" applyFill="1" applyBorder="1" applyAlignment="1">
      <alignment horizontal="left" vertical="center"/>
    </xf>
    <xf numFmtId="0" fontId="7" fillId="3" borderId="30" xfId="0" applyFont="1" applyFill="1" applyBorder="1" applyAlignment="1">
      <alignment horizontal="left" vertical="center"/>
    </xf>
    <xf numFmtId="0" fontId="7" fillId="6" borderId="17" xfId="0" applyFont="1" applyFill="1" applyBorder="1" applyAlignment="1">
      <alignment horizontal="center" vertical="center"/>
    </xf>
    <xf numFmtId="0" fontId="7" fillId="2" borderId="17" xfId="0" applyFont="1" applyFill="1" applyBorder="1" applyAlignment="1">
      <alignment horizontal="left" vertical="center"/>
    </xf>
    <xf numFmtId="0" fontId="7" fillId="3" borderId="71" xfId="0" applyFont="1" applyFill="1" applyBorder="1" applyAlignment="1">
      <alignment horizontal="left" vertical="center"/>
    </xf>
    <xf numFmtId="0" fontId="8" fillId="2" borderId="49" xfId="0" applyFont="1" applyFill="1" applyBorder="1" applyAlignment="1">
      <alignment horizontal="left" vertical="center"/>
    </xf>
    <xf numFmtId="0" fontId="3" fillId="0" borderId="0" xfId="0" quotePrefix="1" applyFont="1" applyAlignment="1">
      <alignment horizontal="center"/>
    </xf>
    <xf numFmtId="0" fontId="3" fillId="0" borderId="0" xfId="0" quotePrefix="1" applyFont="1" applyAlignment="1">
      <alignment horizontal="left"/>
    </xf>
    <xf numFmtId="0" fontId="3" fillId="0" borderId="0" xfId="0" applyFont="1" applyAlignment="1">
      <alignment horizontal="center"/>
    </xf>
    <xf numFmtId="0" fontId="7" fillId="3" borderId="6" xfId="0" applyFont="1" applyFill="1" applyBorder="1" applyAlignment="1">
      <alignment vertical="center"/>
    </xf>
    <xf numFmtId="0" fontId="7" fillId="3" borderId="42" xfId="0" applyFont="1" applyFill="1" applyBorder="1" applyAlignment="1">
      <alignment vertical="center"/>
    </xf>
    <xf numFmtId="0" fontId="8" fillId="0" borderId="6" xfId="0" applyFont="1" applyBorder="1" applyAlignment="1">
      <alignment vertical="center"/>
    </xf>
    <xf numFmtId="0" fontId="7" fillId="0" borderId="29" xfId="0" quotePrefix="1" applyFont="1" applyBorder="1" applyAlignment="1">
      <alignment horizontal="left" vertical="center"/>
    </xf>
    <xf numFmtId="0" fontId="7" fillId="0" borderId="29" xfId="0" applyFont="1" applyBorder="1" applyAlignment="1">
      <alignment vertical="center"/>
    </xf>
    <xf numFmtId="0" fontId="7" fillId="0" borderId="6" xfId="0" quotePrefix="1" applyFont="1" applyBorder="1" applyAlignment="1">
      <alignment horizontal="left" vertical="center"/>
    </xf>
    <xf numFmtId="5" fontId="7" fillId="0" borderId="63" xfId="0" applyNumberFormat="1" applyFont="1" applyBorder="1" applyAlignment="1">
      <alignment vertical="center"/>
    </xf>
    <xf numFmtId="0" fontId="7" fillId="2" borderId="6" xfId="0" applyFont="1" applyFill="1" applyBorder="1" applyAlignment="1">
      <alignment vertical="center"/>
    </xf>
    <xf numFmtId="0" fontId="7" fillId="2" borderId="6" xfId="0" applyFont="1" applyFill="1" applyBorder="1" applyAlignment="1">
      <alignment horizontal="left" vertical="center"/>
    </xf>
    <xf numFmtId="0" fontId="12" fillId="3" borderId="6" xfId="0" applyFont="1" applyFill="1" applyBorder="1" applyAlignment="1">
      <alignment vertical="center"/>
    </xf>
    <xf numFmtId="0" fontId="12" fillId="0" borderId="29" xfId="0" applyFont="1" applyBorder="1" applyAlignment="1">
      <alignment horizontal="left" vertical="center"/>
    </xf>
    <xf numFmtId="0" fontId="12" fillId="0" borderId="6" xfId="0" applyFont="1" applyBorder="1" applyAlignment="1">
      <alignment horizontal="left" vertical="center"/>
    </xf>
    <xf numFmtId="0" fontId="7" fillId="0" borderId="6" xfId="0" applyFont="1" applyBorder="1" applyAlignment="1">
      <alignment horizontal="left" vertical="center"/>
    </xf>
    <xf numFmtId="0" fontId="7" fillId="2" borderId="48" xfId="0" applyFont="1" applyFill="1" applyBorder="1" applyAlignment="1">
      <alignment vertical="center"/>
    </xf>
    <xf numFmtId="0" fontId="7" fillId="2" borderId="48" xfId="0" quotePrefix="1" applyFont="1" applyFill="1" applyBorder="1" applyAlignment="1">
      <alignment horizontal="left" vertical="center"/>
    </xf>
    <xf numFmtId="0" fontId="7" fillId="3" borderId="29" xfId="0" applyFont="1" applyFill="1" applyBorder="1" applyAlignment="1">
      <alignment vertical="center"/>
    </xf>
    <xf numFmtId="0" fontId="7" fillId="2" borderId="6" xfId="0" quotePrefix="1" applyFont="1" applyFill="1" applyBorder="1" applyAlignment="1">
      <alignment horizontal="left" vertical="center"/>
    </xf>
    <xf numFmtId="0" fontId="7" fillId="0" borderId="29" xfId="0" applyFont="1" applyBorder="1" applyAlignment="1">
      <alignment horizontal="left" vertical="center"/>
    </xf>
    <xf numFmtId="0" fontId="8" fillId="0" borderId="0" xfId="0" applyFont="1" applyAlignment="1">
      <alignment vertical="center"/>
    </xf>
    <xf numFmtId="0" fontId="9" fillId="0" borderId="0" xfId="0" applyFont="1" applyAlignment="1">
      <alignment horizontal="center" vertical="center"/>
    </xf>
    <xf numFmtId="0" fontId="11" fillId="0" borderId="0" xfId="0" applyFont="1" applyAlignment="1">
      <alignment horizontal="center" vertical="center"/>
    </xf>
    <xf numFmtId="0" fontId="7" fillId="0" borderId="0" xfId="0" applyFont="1" applyAlignment="1">
      <alignment vertical="center"/>
    </xf>
    <xf numFmtId="6" fontId="7" fillId="0" borderId="0" xfId="0" applyNumberFormat="1" applyFont="1" applyAlignment="1">
      <alignment vertical="center"/>
    </xf>
    <xf numFmtId="0" fontId="7" fillId="0" borderId="0" xfId="0" applyFont="1" applyAlignment="1">
      <alignment horizontal="left" vertical="center"/>
    </xf>
    <xf numFmtId="0" fontId="5" fillId="0" borderId="0" xfId="0" applyFont="1" applyAlignment="1">
      <alignment horizontal="right" vertical="center"/>
    </xf>
    <xf numFmtId="6" fontId="8" fillId="5" borderId="81" xfId="0" applyNumberFormat="1" applyFont="1" applyFill="1" applyBorder="1" applyAlignment="1">
      <alignment vertical="center"/>
    </xf>
    <xf numFmtId="0" fontId="8" fillId="7" borderId="107" xfId="0" applyFont="1" applyFill="1" applyBorder="1" applyAlignment="1">
      <alignment horizontal="center" vertical="center"/>
    </xf>
    <xf numFmtId="6" fontId="8" fillId="3" borderId="12" xfId="0" applyNumberFormat="1" applyFont="1" applyFill="1" applyBorder="1" applyAlignment="1">
      <alignment vertical="center"/>
    </xf>
    <xf numFmtId="9" fontId="8" fillId="7" borderId="108" xfId="0" applyNumberFormat="1" applyFont="1" applyFill="1" applyBorder="1" applyAlignment="1">
      <alignment horizontal="center" vertical="center"/>
    </xf>
    <xf numFmtId="6" fontId="8" fillId="5" borderId="84" xfId="0" applyNumberFormat="1" applyFont="1" applyFill="1" applyBorder="1" applyAlignment="1">
      <alignment vertical="center"/>
    </xf>
    <xf numFmtId="0" fontId="8" fillId="0" borderId="0" xfId="0" applyFont="1" applyAlignment="1">
      <alignment horizontal="center" vertical="center"/>
    </xf>
    <xf numFmtId="6" fontId="8" fillId="0" borderId="0" xfId="0" applyNumberFormat="1" applyFont="1" applyAlignment="1">
      <alignment vertical="center"/>
    </xf>
    <xf numFmtId="0" fontId="2" fillId="0" borderId="0" xfId="0" applyFont="1" applyAlignment="1">
      <alignment vertical="center"/>
    </xf>
    <xf numFmtId="0" fontId="6" fillId="0" borderId="0" xfId="0" applyFont="1" applyAlignment="1">
      <alignment horizontal="center" vertical="center"/>
    </xf>
    <xf numFmtId="0" fontId="2" fillId="0" borderId="0" xfId="0" applyFont="1" applyAlignment="1">
      <alignment horizontal="centerContinuous" vertical="center"/>
    </xf>
    <xf numFmtId="0" fontId="3" fillId="0" borderId="0" xfId="0" quotePrefix="1" applyFont="1" applyAlignment="1">
      <alignment horizontal="right"/>
    </xf>
    <xf numFmtId="0" fontId="3" fillId="0" borderId="0" xfId="0" applyFont="1" applyAlignment="1">
      <alignment horizontal="right"/>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7" fillId="3" borderId="18" xfId="0" applyFont="1" applyFill="1" applyBorder="1" applyAlignment="1">
      <alignment horizontal="center" vertical="center"/>
    </xf>
    <xf numFmtId="0" fontId="7" fillId="0" borderId="28" xfId="0" applyFont="1" applyBorder="1" applyAlignment="1">
      <alignment vertical="center"/>
    </xf>
    <xf numFmtId="0" fontId="7" fillId="2" borderId="5" xfId="0" applyFont="1" applyFill="1" applyBorder="1" applyAlignment="1">
      <alignment vertical="center"/>
    </xf>
    <xf numFmtId="0" fontId="7" fillId="0" borderId="36" xfId="0" applyFont="1" applyBorder="1" applyAlignment="1">
      <alignment vertical="center"/>
    </xf>
    <xf numFmtId="0" fontId="7" fillId="0" borderId="37" xfId="0" applyFont="1" applyBorder="1" applyAlignment="1">
      <alignment vertical="center"/>
    </xf>
    <xf numFmtId="0" fontId="7" fillId="0" borderId="38" xfId="0" applyFont="1" applyBorder="1" applyAlignment="1">
      <alignment horizontal="left" vertical="center"/>
    </xf>
    <xf numFmtId="0" fontId="7" fillId="6" borderId="28" xfId="0" applyFont="1" applyFill="1" applyBorder="1" applyAlignment="1">
      <alignment vertical="center"/>
    </xf>
    <xf numFmtId="0" fontId="7" fillId="6" borderId="29" xfId="0" applyFont="1" applyFill="1" applyBorder="1" applyAlignment="1">
      <alignment vertical="center"/>
    </xf>
    <xf numFmtId="0" fontId="10" fillId="0" borderId="6" xfId="0" applyFont="1" applyBorder="1" applyAlignment="1">
      <alignment vertical="center"/>
    </xf>
    <xf numFmtId="0" fontId="7" fillId="6" borderId="5" xfId="0" applyFont="1" applyFill="1" applyBorder="1" applyAlignment="1">
      <alignment vertical="center"/>
    </xf>
    <xf numFmtId="0" fontId="7" fillId="6" borderId="6" xfId="0" applyFont="1" applyFill="1" applyBorder="1" applyAlignment="1">
      <alignment vertical="center"/>
    </xf>
    <xf numFmtId="0" fontId="7" fillId="0" borderId="24" xfId="0" applyFont="1" applyBorder="1" applyAlignment="1">
      <alignment horizontal="center" vertical="center"/>
    </xf>
    <xf numFmtId="0" fontId="7" fillId="8" borderId="6" xfId="0" applyFont="1" applyFill="1" applyBorder="1" applyAlignment="1">
      <alignment vertical="center"/>
    </xf>
    <xf numFmtId="6" fontId="8" fillId="5" borderId="80" xfId="0" applyNumberFormat="1" applyFont="1" applyFill="1" applyBorder="1" applyAlignment="1">
      <alignment vertical="center"/>
    </xf>
    <xf numFmtId="6" fontId="8" fillId="5" borderId="82" xfId="0" applyNumberFormat="1" applyFont="1" applyFill="1" applyBorder="1" applyAlignment="1">
      <alignment vertical="center"/>
    </xf>
    <xf numFmtId="6" fontId="8" fillId="3" borderId="10" xfId="0" applyNumberFormat="1" applyFont="1" applyFill="1" applyBorder="1" applyAlignment="1">
      <alignment vertical="center"/>
    </xf>
    <xf numFmtId="6" fontId="8" fillId="3" borderId="11" xfId="0" applyNumberFormat="1" applyFont="1" applyFill="1" applyBorder="1" applyAlignment="1">
      <alignment vertical="center"/>
    </xf>
    <xf numFmtId="6" fontId="8" fillId="3" borderId="13" xfId="0" applyNumberFormat="1" applyFont="1" applyFill="1" applyBorder="1" applyAlignment="1">
      <alignment vertical="center"/>
    </xf>
    <xf numFmtId="6" fontId="8" fillId="5" borderId="83" xfId="0" applyNumberFormat="1" applyFont="1" applyFill="1" applyBorder="1" applyAlignment="1">
      <alignment vertical="center"/>
    </xf>
    <xf numFmtId="6" fontId="8" fillId="5" borderId="85" xfId="0" applyNumberFormat="1" applyFont="1" applyFill="1" applyBorder="1" applyAlignment="1">
      <alignment vertical="center"/>
    </xf>
    <xf numFmtId="6" fontId="8" fillId="3" borderId="14" xfId="0" applyNumberFormat="1" applyFont="1" applyFill="1" applyBorder="1" applyAlignment="1">
      <alignment vertical="center"/>
    </xf>
    <xf numFmtId="6" fontId="8" fillId="3" borderId="15" xfId="0" applyNumberFormat="1" applyFont="1" applyFill="1" applyBorder="1" applyAlignment="1">
      <alignment vertical="center"/>
    </xf>
    <xf numFmtId="6" fontId="8" fillId="0" borderId="0" xfId="0" quotePrefix="1" applyNumberFormat="1" applyFont="1" applyAlignment="1">
      <alignment horizontal="right" vertical="center"/>
    </xf>
    <xf numFmtId="0" fontId="13" fillId="0" borderId="0" xfId="0" applyFont="1"/>
    <xf numFmtId="0" fontId="14" fillId="0" borderId="0" xfId="0" applyFont="1" applyAlignment="1">
      <alignment vertical="center"/>
    </xf>
    <xf numFmtId="0" fontId="14" fillId="0" borderId="0" xfId="0" applyFont="1" applyAlignment="1">
      <alignment vertical="center" wrapText="1"/>
    </xf>
    <xf numFmtId="0" fontId="14" fillId="9" borderId="0" xfId="0" applyFont="1" applyFill="1" applyAlignment="1">
      <alignment vertical="center"/>
    </xf>
    <xf numFmtId="0" fontId="14" fillId="12" borderId="0" xfId="0" applyFont="1" applyFill="1" applyAlignment="1">
      <alignment horizontal="left" vertical="center" wrapText="1"/>
    </xf>
    <xf numFmtId="0" fontId="18" fillId="0" borderId="0" xfId="0" applyFont="1" applyAlignment="1">
      <alignment horizontal="center" vertical="center" wrapText="1"/>
    </xf>
    <xf numFmtId="0" fontId="0" fillId="0" borderId="0" xfId="0" applyAlignment="1">
      <alignment horizontal="left" wrapText="1"/>
    </xf>
    <xf numFmtId="0" fontId="2" fillId="0" borderId="0" xfId="0" applyFont="1"/>
    <xf numFmtId="164" fontId="7" fillId="2" borderId="17" xfId="1" applyNumberFormat="1" applyFont="1" applyFill="1" applyBorder="1" applyAlignment="1" applyProtection="1">
      <alignment horizontal="center" vertical="center"/>
    </xf>
    <xf numFmtId="0" fontId="8" fillId="2" borderId="48" xfId="0" applyFont="1" applyFill="1" applyBorder="1" applyAlignment="1">
      <alignment vertical="center"/>
    </xf>
    <xf numFmtId="0" fontId="8" fillId="2" borderId="48" xfId="0" applyFont="1" applyFill="1" applyBorder="1" applyAlignment="1">
      <alignment horizontal="left" vertical="center"/>
    </xf>
    <xf numFmtId="0" fontId="7" fillId="0" borderId="58" xfId="0" applyFont="1" applyBorder="1" applyAlignment="1">
      <alignment vertical="center"/>
    </xf>
    <xf numFmtId="37" fontId="7" fillId="0" borderId="63" xfId="0" applyNumberFormat="1" applyFont="1" applyBorder="1" applyAlignment="1">
      <alignment vertical="center"/>
    </xf>
    <xf numFmtId="0" fontId="7" fillId="0" borderId="64" xfId="0" applyFont="1" applyBorder="1" applyAlignment="1">
      <alignment vertical="center"/>
    </xf>
    <xf numFmtId="8" fontId="7" fillId="3" borderId="45" xfId="0" applyNumberFormat="1" applyFont="1" applyFill="1" applyBorder="1" applyAlignment="1">
      <alignment vertical="center"/>
    </xf>
    <xf numFmtId="6" fontId="7" fillId="3" borderId="46" xfId="0" applyNumberFormat="1" applyFont="1" applyFill="1" applyBorder="1" applyAlignment="1">
      <alignment vertical="center"/>
    </xf>
    <xf numFmtId="8" fontId="7" fillId="3" borderId="18" xfId="0" applyNumberFormat="1" applyFont="1" applyFill="1" applyBorder="1" applyAlignment="1">
      <alignment vertical="center"/>
    </xf>
    <xf numFmtId="8" fontId="7" fillId="3" borderId="18" xfId="0" applyNumberFormat="1" applyFont="1" applyFill="1" applyBorder="1" applyAlignment="1">
      <alignment horizontal="center" vertical="center"/>
    </xf>
    <xf numFmtId="164" fontId="7" fillId="3" borderId="33" xfId="1" applyNumberFormat="1" applyFont="1" applyFill="1" applyBorder="1" applyAlignment="1" applyProtection="1">
      <alignment horizontal="center" vertical="center"/>
    </xf>
    <xf numFmtId="6" fontId="7" fillId="6" borderId="21" xfId="0" applyNumberFormat="1" applyFont="1" applyFill="1" applyBorder="1" applyAlignment="1">
      <alignment vertical="center"/>
    </xf>
    <xf numFmtId="6" fontId="7" fillId="6" borderId="20" xfId="0" applyNumberFormat="1" applyFont="1" applyFill="1" applyBorder="1" applyAlignment="1">
      <alignment vertical="center"/>
    </xf>
    <xf numFmtId="6" fontId="7" fillId="2" borderId="20" xfId="0" applyNumberFormat="1" applyFont="1" applyFill="1" applyBorder="1" applyAlignment="1">
      <alignment vertical="center"/>
    </xf>
    <xf numFmtId="6" fontId="7" fillId="0" borderId="40" xfId="0" applyNumberFormat="1" applyFont="1" applyBorder="1" applyAlignment="1">
      <alignment vertical="center"/>
    </xf>
    <xf numFmtId="6" fontId="7" fillId="0" borderId="39" xfId="0" applyNumberFormat="1" applyFont="1" applyBorder="1" applyAlignment="1">
      <alignment vertical="center"/>
    </xf>
    <xf numFmtId="6" fontId="7" fillId="0" borderId="38" xfId="0" applyNumberFormat="1" applyFont="1" applyBorder="1" applyAlignment="1">
      <alignment vertical="center"/>
    </xf>
    <xf numFmtId="6" fontId="7" fillId="3" borderId="45" xfId="0" applyNumberFormat="1" applyFont="1" applyFill="1" applyBorder="1" applyAlignment="1">
      <alignment vertical="center"/>
    </xf>
    <xf numFmtId="6" fontId="7" fillId="3" borderId="47" xfId="0" applyNumberFormat="1" applyFont="1" applyFill="1" applyBorder="1" applyAlignment="1">
      <alignment vertical="center"/>
    </xf>
    <xf numFmtId="6" fontId="7" fillId="3" borderId="32" xfId="0" applyNumberFormat="1" applyFont="1" applyFill="1" applyBorder="1" applyAlignment="1">
      <alignment vertical="center"/>
    </xf>
    <xf numFmtId="6" fontId="7" fillId="3" borderId="63" xfId="0" applyNumberFormat="1" applyFont="1" applyFill="1" applyBorder="1" applyAlignment="1">
      <alignment vertical="center"/>
    </xf>
    <xf numFmtId="6" fontId="7" fillId="3" borderId="65" xfId="0" applyNumberFormat="1" applyFont="1" applyFill="1" applyBorder="1" applyAlignment="1">
      <alignment vertical="center"/>
    </xf>
    <xf numFmtId="164" fontId="7" fillId="3" borderId="18" xfId="1" applyNumberFormat="1" applyFont="1" applyFill="1" applyBorder="1" applyAlignment="1" applyProtection="1">
      <alignment horizontal="center" vertical="center"/>
    </xf>
    <xf numFmtId="6" fontId="7" fillId="3" borderId="40" xfId="0" applyNumberFormat="1" applyFont="1" applyFill="1" applyBorder="1" applyAlignment="1">
      <alignment vertical="center"/>
    </xf>
    <xf numFmtId="6" fontId="7" fillId="3" borderId="39" xfId="0" applyNumberFormat="1" applyFont="1" applyFill="1" applyBorder="1" applyAlignment="1">
      <alignment vertical="center"/>
    </xf>
    <xf numFmtId="6" fontId="7" fillId="3" borderId="20" xfId="0" applyNumberFormat="1" applyFont="1" applyFill="1" applyBorder="1" applyAlignment="1">
      <alignment vertical="center"/>
    </xf>
    <xf numFmtId="164" fontId="7" fillId="3" borderId="19" xfId="1" applyNumberFormat="1" applyFont="1" applyFill="1" applyBorder="1" applyAlignment="1" applyProtection="1">
      <alignment horizontal="center" vertical="center"/>
    </xf>
    <xf numFmtId="164" fontId="7" fillId="2" borderId="49" xfId="1" applyNumberFormat="1" applyFont="1" applyFill="1" applyBorder="1" applyAlignment="1" applyProtection="1">
      <alignment horizontal="center" vertical="center"/>
    </xf>
    <xf numFmtId="8" fontId="7" fillId="3" borderId="47" xfId="0" applyNumberFormat="1" applyFont="1" applyFill="1" applyBorder="1" applyAlignment="1">
      <alignment vertical="center"/>
    </xf>
    <xf numFmtId="8" fontId="7" fillId="3" borderId="32" xfId="0" applyNumberFormat="1" applyFont="1" applyFill="1" applyBorder="1" applyAlignment="1">
      <alignment vertical="center"/>
    </xf>
    <xf numFmtId="8" fontId="7" fillId="3" borderId="46" xfId="0" applyNumberFormat="1" applyFont="1" applyFill="1" applyBorder="1" applyAlignment="1">
      <alignment vertical="center"/>
    </xf>
    <xf numFmtId="8" fontId="7" fillId="3" borderId="33" xfId="0" applyNumberFormat="1" applyFont="1" applyFill="1" applyBorder="1" applyAlignment="1">
      <alignment vertical="center"/>
    </xf>
    <xf numFmtId="6" fontId="7" fillId="3" borderId="22" xfId="0" applyNumberFormat="1" applyFont="1" applyFill="1" applyBorder="1" applyAlignment="1">
      <alignment vertical="center"/>
    </xf>
    <xf numFmtId="6" fontId="7" fillId="3" borderId="23" xfId="0" applyNumberFormat="1" applyFont="1" applyFill="1" applyBorder="1" applyAlignment="1">
      <alignment vertical="center"/>
    </xf>
    <xf numFmtId="6" fontId="7" fillId="3" borderId="73" xfId="0" applyNumberFormat="1" applyFont="1" applyFill="1" applyBorder="1" applyAlignment="1">
      <alignment vertical="center"/>
    </xf>
    <xf numFmtId="6" fontId="7" fillId="3" borderId="72" xfId="0" applyNumberFormat="1" applyFont="1" applyFill="1" applyBorder="1" applyAlignment="1">
      <alignment vertical="center"/>
    </xf>
    <xf numFmtId="6" fontId="7" fillId="3" borderId="71" xfId="0" applyNumberFormat="1" applyFont="1" applyFill="1" applyBorder="1" applyAlignment="1">
      <alignment vertical="center"/>
    </xf>
    <xf numFmtId="164" fontId="7" fillId="3" borderId="71" xfId="1" applyNumberFormat="1" applyFont="1" applyFill="1" applyBorder="1" applyAlignment="1" applyProtection="1">
      <alignment horizontal="center" vertical="center"/>
    </xf>
    <xf numFmtId="6" fontId="8" fillId="2" borderId="57" xfId="0" applyNumberFormat="1" applyFont="1" applyFill="1" applyBorder="1" applyAlignment="1">
      <alignment vertical="center"/>
    </xf>
    <xf numFmtId="5" fontId="7" fillId="0" borderId="77" xfId="0" applyNumberFormat="1" applyFont="1" applyBorder="1" applyAlignment="1">
      <alignment vertical="center"/>
    </xf>
    <xf numFmtId="6" fontId="7" fillId="0" borderId="76" xfId="0" applyNumberFormat="1" applyFont="1" applyBorder="1" applyAlignment="1">
      <alignment vertical="center"/>
    </xf>
    <xf numFmtId="0" fontId="7" fillId="0" borderId="58" xfId="0" applyFont="1" applyBorder="1" applyAlignment="1">
      <alignment horizontal="center" vertical="center"/>
    </xf>
    <xf numFmtId="164" fontId="7" fillId="0" borderId="58" xfId="1" applyNumberFormat="1" applyFont="1" applyFill="1" applyBorder="1" applyAlignment="1" applyProtection="1">
      <alignment horizontal="center" vertical="center"/>
    </xf>
    <xf numFmtId="164" fontId="7" fillId="3" borderId="17" xfId="1" applyNumberFormat="1" applyFont="1" applyFill="1" applyBorder="1" applyAlignment="1" applyProtection="1">
      <alignment horizontal="center" vertical="center"/>
    </xf>
    <xf numFmtId="164" fontId="7" fillId="3" borderId="30" xfId="1" applyNumberFormat="1" applyFont="1" applyFill="1" applyBorder="1" applyAlignment="1" applyProtection="1">
      <alignment horizontal="center" vertical="center"/>
    </xf>
    <xf numFmtId="37" fontId="7" fillId="0" borderId="66" xfId="0" applyNumberFormat="1" applyFont="1" applyBorder="1" applyAlignment="1">
      <alignment vertical="center"/>
    </xf>
    <xf numFmtId="6" fontId="7" fillId="2" borderId="21" xfId="0" applyNumberFormat="1" applyFont="1" applyFill="1" applyBorder="1" applyAlignment="1">
      <alignment vertical="center"/>
    </xf>
    <xf numFmtId="6" fontId="7" fillId="2" borderId="68" xfId="0" applyNumberFormat="1" applyFont="1" applyFill="1" applyBorder="1" applyAlignment="1">
      <alignment vertical="center"/>
    </xf>
    <xf numFmtId="6" fontId="7" fillId="0" borderId="69" xfId="0" applyNumberFormat="1" applyFont="1" applyBorder="1" applyAlignment="1">
      <alignment vertical="center"/>
    </xf>
    <xf numFmtId="6" fontId="7" fillId="3" borderId="89" xfId="0" applyNumberFormat="1" applyFont="1" applyFill="1" applyBorder="1" applyAlignment="1">
      <alignment vertical="center"/>
    </xf>
    <xf numFmtId="6" fontId="7" fillId="6" borderId="120" xfId="0" applyNumberFormat="1" applyFont="1" applyFill="1" applyBorder="1" applyAlignment="1">
      <alignment vertical="center"/>
    </xf>
    <xf numFmtId="6" fontId="7" fillId="6" borderId="121" xfId="0" applyNumberFormat="1" applyFont="1" applyFill="1" applyBorder="1" applyAlignment="1">
      <alignment vertical="center"/>
    </xf>
    <xf numFmtId="6" fontId="7" fillId="6" borderId="111" xfId="0" applyNumberFormat="1" applyFont="1" applyFill="1" applyBorder="1" applyAlignment="1">
      <alignment vertical="center"/>
    </xf>
    <xf numFmtId="6" fontId="7" fillId="2" borderId="49" xfId="0" applyNumberFormat="1" applyFont="1" applyFill="1" applyBorder="1" applyAlignment="1">
      <alignment vertical="center"/>
    </xf>
    <xf numFmtId="6" fontId="7" fillId="3" borderId="44" xfId="0" applyNumberFormat="1" applyFont="1" applyFill="1" applyBorder="1" applyAlignment="1">
      <alignment vertical="center"/>
    </xf>
    <xf numFmtId="6" fontId="7" fillId="6" borderId="47" xfId="0" applyNumberFormat="1" applyFont="1" applyFill="1" applyBorder="1" applyAlignment="1">
      <alignment vertical="center"/>
    </xf>
    <xf numFmtId="6" fontId="7" fillId="6" borderId="45" xfId="0" applyNumberFormat="1" applyFont="1" applyFill="1" applyBorder="1" applyAlignment="1">
      <alignment vertical="center"/>
    </xf>
    <xf numFmtId="6" fontId="8" fillId="2" borderId="56" xfId="0" applyNumberFormat="1" applyFont="1" applyFill="1" applyBorder="1" applyAlignment="1">
      <alignment vertical="center"/>
    </xf>
    <xf numFmtId="5" fontId="7" fillId="0" borderId="78" xfId="0" applyNumberFormat="1" applyFont="1" applyBorder="1" applyAlignment="1">
      <alignment vertical="center"/>
    </xf>
    <xf numFmtId="0" fontId="7" fillId="0" borderId="58" xfId="0" quotePrefix="1" applyFont="1" applyBorder="1" applyAlignment="1">
      <alignment horizontal="center" vertical="center"/>
    </xf>
    <xf numFmtId="6" fontId="8" fillId="2" borderId="50" xfId="0" applyNumberFormat="1" applyFont="1" applyFill="1" applyBorder="1" applyAlignment="1">
      <alignment vertical="center"/>
    </xf>
    <xf numFmtId="6" fontId="8" fillId="2" borderId="49" xfId="0" applyNumberFormat="1" applyFont="1" applyFill="1" applyBorder="1" applyAlignment="1">
      <alignment vertical="center"/>
    </xf>
    <xf numFmtId="164" fontId="8" fillId="2" borderId="49" xfId="1" applyNumberFormat="1" applyFont="1" applyFill="1" applyBorder="1" applyAlignment="1" applyProtection="1">
      <alignment horizontal="center" vertical="center"/>
    </xf>
    <xf numFmtId="0" fontId="1" fillId="0" borderId="7" xfId="0" applyFont="1" applyBorder="1" applyAlignment="1">
      <alignment horizontal="center" vertical="center"/>
    </xf>
    <xf numFmtId="0" fontId="1" fillId="3" borderId="60" xfId="0" applyFont="1" applyFill="1" applyBorder="1" applyAlignment="1">
      <alignment horizontal="center" vertical="center"/>
    </xf>
    <xf numFmtId="0" fontId="1" fillId="0" borderId="8" xfId="0" applyFont="1" applyBorder="1" applyAlignment="1">
      <alignment horizontal="center" vertical="center"/>
    </xf>
    <xf numFmtId="0" fontId="1" fillId="2" borderId="8" xfId="0" applyFont="1" applyFill="1" applyBorder="1" applyAlignment="1">
      <alignment horizontal="center" vertical="center"/>
    </xf>
    <xf numFmtId="0" fontId="1" fillId="3" borderId="61" xfId="0" applyFont="1" applyFill="1" applyBorder="1" applyAlignment="1">
      <alignment horizontal="center" vertical="center"/>
    </xf>
    <xf numFmtId="0" fontId="1" fillId="0" borderId="9" xfId="0" applyFont="1" applyBorder="1" applyAlignment="1">
      <alignment horizontal="center" vertical="center"/>
    </xf>
    <xf numFmtId="0" fontId="1" fillId="2" borderId="9" xfId="0" applyFont="1" applyFill="1" applyBorder="1" applyAlignment="1">
      <alignment horizontal="center" vertical="center"/>
    </xf>
    <xf numFmtId="0" fontId="1" fillId="2" borderId="53" xfId="0" applyFont="1" applyFill="1" applyBorder="1" applyAlignment="1">
      <alignment horizontal="center" vertical="center"/>
    </xf>
    <xf numFmtId="0" fontId="1" fillId="0" borderId="75" xfId="0" applyFont="1" applyBorder="1" applyAlignment="1">
      <alignment horizontal="center" vertical="center"/>
    </xf>
    <xf numFmtId="0" fontId="1" fillId="3" borderId="62" xfId="0" applyFont="1" applyFill="1" applyBorder="1" applyAlignment="1">
      <alignment horizontal="center" vertical="center"/>
    </xf>
    <xf numFmtId="0" fontId="1" fillId="3" borderId="79" xfId="0" applyFont="1" applyFill="1" applyBorder="1" applyAlignment="1">
      <alignment horizontal="center" vertical="center"/>
    </xf>
    <xf numFmtId="0" fontId="1" fillId="0" borderId="62" xfId="0" applyFont="1" applyBorder="1" applyAlignment="1">
      <alignment horizontal="center" vertical="center"/>
    </xf>
    <xf numFmtId="0" fontId="1" fillId="6" borderId="109" xfId="0" applyFont="1" applyFill="1" applyBorder="1" applyAlignment="1">
      <alignment horizontal="center" vertical="center"/>
    </xf>
    <xf numFmtId="0" fontId="1" fillId="9" borderId="9" xfId="0" applyFont="1" applyFill="1" applyBorder="1" applyAlignment="1">
      <alignment horizontal="center" vertical="center"/>
    </xf>
    <xf numFmtId="0" fontId="1" fillId="0" borderId="54" xfId="0" applyFont="1" applyBorder="1" applyAlignment="1">
      <alignment horizontal="center" vertical="center"/>
    </xf>
    <xf numFmtId="0" fontId="7" fillId="0" borderId="55" xfId="0" applyFont="1" applyBorder="1" applyAlignment="1">
      <alignment vertical="center"/>
    </xf>
    <xf numFmtId="0" fontId="7" fillId="0" borderId="48" xfId="0" applyFont="1" applyBorder="1" applyAlignment="1">
      <alignment vertical="center"/>
    </xf>
    <xf numFmtId="0" fontId="7" fillId="0" borderId="49" xfId="0" applyFont="1" applyBorder="1" applyAlignment="1">
      <alignment horizontal="left" vertical="center"/>
    </xf>
    <xf numFmtId="6" fontId="7" fillId="0" borderId="56" xfId="0" applyNumberFormat="1" applyFont="1" applyBorder="1" applyAlignment="1">
      <alignment vertical="center"/>
    </xf>
    <xf numFmtId="6" fontId="7" fillId="0" borderId="57" xfId="0" applyNumberFormat="1" applyFont="1" applyBorder="1" applyAlignment="1">
      <alignment vertical="center"/>
    </xf>
    <xf numFmtId="6" fontId="7" fillId="0" borderId="70" xfId="0" applyNumberFormat="1" applyFont="1" applyBorder="1" applyAlignment="1">
      <alignment vertical="center"/>
    </xf>
    <xf numFmtId="6" fontId="7" fillId="0" borderId="49" xfId="0" applyNumberFormat="1" applyFont="1" applyBorder="1" applyAlignment="1">
      <alignment vertical="center"/>
    </xf>
    <xf numFmtId="164" fontId="7" fillId="0" borderId="49" xfId="1" applyNumberFormat="1" applyFont="1" applyFill="1" applyBorder="1" applyAlignment="1" applyProtection="1">
      <alignment horizontal="center" vertical="center"/>
    </xf>
    <xf numFmtId="0" fontId="2" fillId="0" borderId="123" xfId="0" applyFont="1" applyBorder="1" applyProtection="1">
      <protection locked="0"/>
    </xf>
    <xf numFmtId="0" fontId="7" fillId="0" borderId="59" xfId="0" applyFont="1" applyBorder="1" applyAlignment="1" applyProtection="1">
      <alignment vertical="center"/>
      <protection locked="0"/>
    </xf>
    <xf numFmtId="8" fontId="7" fillId="3" borderId="43" xfId="0" applyNumberFormat="1" applyFont="1" applyFill="1" applyBorder="1" applyAlignment="1" applyProtection="1">
      <alignment horizontal="left" vertical="center"/>
      <protection locked="0"/>
    </xf>
    <xf numFmtId="164" fontId="7" fillId="0" borderId="34" xfId="1" applyNumberFormat="1" applyFont="1" applyBorder="1" applyAlignment="1" applyProtection="1">
      <alignment horizontal="left" vertical="center"/>
      <protection locked="0"/>
    </xf>
    <xf numFmtId="164" fontId="7" fillId="0" borderId="16" xfId="1" applyNumberFormat="1" applyFont="1" applyBorder="1" applyAlignment="1" applyProtection="1">
      <alignment horizontal="left" vertical="center"/>
      <protection locked="0"/>
    </xf>
    <xf numFmtId="164" fontId="7" fillId="0" borderId="113" xfId="1" applyNumberFormat="1" applyFont="1" applyBorder="1" applyAlignment="1" applyProtection="1">
      <alignment horizontal="left" vertical="center"/>
      <protection locked="0"/>
    </xf>
    <xf numFmtId="164" fontId="7" fillId="0" borderId="115" xfId="1" applyNumberFormat="1" applyFont="1" applyBorder="1" applyAlignment="1" applyProtection="1">
      <alignment horizontal="left" vertical="center"/>
      <protection locked="0"/>
    </xf>
    <xf numFmtId="164" fontId="7" fillId="0" borderId="114" xfId="1" applyNumberFormat="1" applyFont="1" applyBorder="1" applyAlignment="1" applyProtection="1">
      <alignment horizontal="left" vertical="center"/>
      <protection locked="0"/>
    </xf>
    <xf numFmtId="164" fontId="7" fillId="2" borderId="16" xfId="1" applyNumberFormat="1" applyFont="1" applyFill="1" applyBorder="1" applyAlignment="1" applyProtection="1">
      <alignment horizontal="left" vertical="center"/>
      <protection locked="0"/>
    </xf>
    <xf numFmtId="6" fontId="7" fillId="0" borderId="41" xfId="0" applyNumberFormat="1" applyFont="1" applyBorder="1" applyAlignment="1" applyProtection="1">
      <alignment horizontal="left" vertical="center"/>
      <protection locked="0"/>
    </xf>
    <xf numFmtId="6" fontId="7" fillId="3" borderId="43" xfId="0" applyNumberFormat="1" applyFont="1" applyFill="1" applyBorder="1" applyAlignment="1" applyProtection="1">
      <alignment horizontal="left" vertical="center"/>
      <protection locked="0"/>
    </xf>
    <xf numFmtId="6" fontId="7" fillId="3" borderId="34" xfId="0" applyNumberFormat="1" applyFont="1" applyFill="1" applyBorder="1" applyAlignment="1" applyProtection="1">
      <alignment horizontal="left" vertical="center"/>
      <protection locked="0"/>
    </xf>
    <xf numFmtId="6" fontId="7" fillId="3" borderId="16" xfId="0" applyNumberFormat="1" applyFont="1" applyFill="1" applyBorder="1" applyAlignment="1" applyProtection="1">
      <alignment horizontal="left" vertical="center"/>
      <protection locked="0"/>
    </xf>
    <xf numFmtId="164" fontId="7" fillId="0" borderId="52" xfId="1" applyNumberFormat="1" applyFont="1" applyFill="1" applyBorder="1" applyAlignment="1" applyProtection="1">
      <alignment horizontal="left" vertical="center"/>
      <protection locked="0"/>
    </xf>
    <xf numFmtId="164" fontId="7" fillId="3" borderId="43" xfId="1" applyNumberFormat="1" applyFont="1" applyFill="1" applyBorder="1" applyAlignment="1" applyProtection="1">
      <alignment horizontal="center" vertical="center"/>
      <protection locked="0"/>
    </xf>
    <xf numFmtId="164" fontId="7" fillId="3" borderId="34" xfId="1" applyNumberFormat="1" applyFont="1" applyFill="1" applyBorder="1" applyAlignment="1" applyProtection="1">
      <alignment horizontal="center" vertical="center"/>
      <protection locked="0"/>
    </xf>
    <xf numFmtId="164" fontId="7" fillId="3" borderId="16" xfId="1" applyNumberFormat="1" applyFont="1" applyFill="1" applyBorder="1" applyAlignment="1" applyProtection="1">
      <alignment horizontal="left" vertical="center"/>
      <protection locked="0"/>
    </xf>
    <xf numFmtId="164" fontId="7" fillId="3" borderId="74" xfId="1" applyNumberFormat="1" applyFont="1" applyFill="1" applyBorder="1" applyAlignment="1" applyProtection="1">
      <alignment horizontal="left" vertical="center"/>
      <protection locked="0"/>
    </xf>
    <xf numFmtId="164" fontId="7" fillId="3" borderId="34" xfId="1" applyNumberFormat="1" applyFont="1" applyFill="1" applyBorder="1" applyAlignment="1" applyProtection="1">
      <alignment horizontal="left" vertical="center"/>
      <protection locked="0"/>
    </xf>
    <xf numFmtId="164" fontId="7" fillId="2" borderId="52" xfId="1" applyNumberFormat="1" applyFont="1" applyFill="1" applyBorder="1" applyAlignment="1" applyProtection="1">
      <alignment horizontal="left" vertical="center"/>
      <protection locked="0"/>
    </xf>
    <xf numFmtId="164" fontId="7" fillId="0" borderId="59" xfId="1" applyNumberFormat="1" applyFont="1" applyBorder="1" applyAlignment="1" applyProtection="1">
      <alignment horizontal="left" vertical="center"/>
      <protection locked="0"/>
    </xf>
    <xf numFmtId="164" fontId="7" fillId="3" borderId="43" xfId="1" applyNumberFormat="1" applyFont="1" applyFill="1" applyBorder="1" applyAlignment="1" applyProtection="1">
      <alignment horizontal="left" vertical="center"/>
      <protection locked="0"/>
    </xf>
    <xf numFmtId="0" fontId="7" fillId="2" borderId="6" xfId="0" applyFont="1" applyFill="1" applyBorder="1" applyAlignment="1" applyProtection="1">
      <alignment vertical="center"/>
      <protection locked="0"/>
    </xf>
    <xf numFmtId="6" fontId="8" fillId="0" borderId="87" xfId="0" applyNumberFormat="1" applyFont="1" applyBorder="1" applyAlignment="1" applyProtection="1">
      <alignment vertical="center"/>
      <protection locked="0"/>
    </xf>
    <xf numFmtId="6" fontId="8" fillId="0" borderId="86" xfId="0" applyNumberFormat="1" applyFont="1" applyBorder="1" applyAlignment="1" applyProtection="1">
      <alignment vertical="center"/>
      <protection locked="0"/>
    </xf>
    <xf numFmtId="0" fontId="7" fillId="0" borderId="6" xfId="0" applyFont="1" applyBorder="1" applyAlignment="1" applyProtection="1">
      <alignment vertical="center"/>
      <protection locked="0"/>
    </xf>
    <xf numFmtId="0" fontId="7" fillId="0" borderId="6" xfId="0" applyFont="1" applyBorder="1" applyAlignment="1" applyProtection="1">
      <alignment horizontal="left" vertical="center"/>
      <protection locked="0"/>
    </xf>
    <xf numFmtId="0" fontId="7" fillId="0" borderId="17" xfId="0" applyFont="1" applyBorder="1" applyAlignment="1" applyProtection="1">
      <alignment horizontal="center" vertical="center"/>
      <protection locked="0"/>
    </xf>
    <xf numFmtId="6" fontId="7" fillId="0" borderId="24" xfId="0" applyNumberFormat="1" applyFont="1" applyBorder="1" applyAlignment="1" applyProtection="1">
      <alignment vertical="center"/>
      <protection locked="0"/>
    </xf>
    <xf numFmtId="5" fontId="7" fillId="0" borderId="25" xfId="0" applyNumberFormat="1" applyFont="1" applyBorder="1" applyAlignment="1" applyProtection="1">
      <alignment vertical="center"/>
      <protection locked="0"/>
    </xf>
    <xf numFmtId="5" fontId="7" fillId="0" borderId="24" xfId="0" applyNumberFormat="1" applyFont="1" applyBorder="1" applyAlignment="1" applyProtection="1">
      <alignment vertical="center"/>
      <protection locked="0"/>
    </xf>
    <xf numFmtId="6" fontId="7" fillId="0" borderId="35" xfId="0" applyNumberFormat="1" applyFont="1" applyBorder="1" applyAlignment="1" applyProtection="1">
      <alignment vertical="center"/>
      <protection locked="0"/>
    </xf>
    <xf numFmtId="5" fontId="7" fillId="0" borderId="27" xfId="0" applyNumberFormat="1" applyFont="1" applyBorder="1" applyAlignment="1" applyProtection="1">
      <alignment vertical="center"/>
      <protection locked="0"/>
    </xf>
    <xf numFmtId="5" fontId="7" fillId="0" borderId="35" xfId="0" applyNumberFormat="1" applyFont="1" applyBorder="1" applyAlignment="1" applyProtection="1">
      <alignment vertical="center"/>
      <protection locked="0"/>
    </xf>
    <xf numFmtId="5" fontId="7" fillId="0" borderId="26" xfId="0" applyNumberFormat="1" applyFont="1" applyBorder="1" applyAlignment="1" applyProtection="1">
      <alignment vertical="center"/>
      <protection locked="0"/>
    </xf>
    <xf numFmtId="6" fontId="7" fillId="0" borderId="21" xfId="0" applyNumberFormat="1" applyFont="1" applyBorder="1" applyAlignment="1" applyProtection="1">
      <alignment vertical="center"/>
      <protection locked="0"/>
    </xf>
    <xf numFmtId="6" fontId="7" fillId="0" borderId="20" xfId="0" applyNumberFormat="1" applyFont="1" applyBorder="1" applyAlignment="1" applyProtection="1">
      <alignment vertical="center"/>
      <protection locked="0"/>
    </xf>
    <xf numFmtId="0" fontId="7" fillId="0" borderId="17" xfId="0" applyFont="1" applyBorder="1" applyAlignment="1" applyProtection="1">
      <alignment horizontal="left" vertical="center"/>
      <protection locked="0"/>
    </xf>
    <xf numFmtId="0" fontId="10" fillId="0" borderId="6" xfId="0" applyFont="1" applyBorder="1" applyAlignment="1" applyProtection="1">
      <alignment vertical="center"/>
      <protection locked="0"/>
    </xf>
    <xf numFmtId="0" fontId="10" fillId="0" borderId="17" xfId="0" applyFont="1" applyBorder="1" applyAlignment="1" applyProtection="1">
      <alignment horizontal="center" vertical="center"/>
      <protection locked="0"/>
    </xf>
    <xf numFmtId="6" fontId="10" fillId="0" borderId="21" xfId="0" applyNumberFormat="1" applyFont="1" applyBorder="1" applyAlignment="1" applyProtection="1">
      <alignment vertical="center"/>
      <protection locked="0"/>
    </xf>
    <xf numFmtId="6" fontId="10" fillId="0" borderId="20" xfId="0" applyNumberFormat="1" applyFont="1" applyBorder="1" applyAlignment="1" applyProtection="1">
      <alignment vertical="center"/>
      <protection locked="0"/>
    </xf>
    <xf numFmtId="6" fontId="7" fillId="0" borderId="39" xfId="0" applyNumberFormat="1" applyFont="1" applyBorder="1" applyAlignment="1" applyProtection="1">
      <alignment vertical="center"/>
      <protection locked="0"/>
    </xf>
    <xf numFmtId="6" fontId="7" fillId="0" borderId="40" xfId="0" applyNumberFormat="1" applyFont="1" applyBorder="1" applyAlignment="1" applyProtection="1">
      <alignment vertical="center"/>
      <protection locked="0"/>
    </xf>
    <xf numFmtId="0" fontId="7" fillId="0" borderId="5" xfId="0" applyFont="1" applyBorder="1" applyAlignment="1" applyProtection="1">
      <alignment vertical="center"/>
      <protection locked="0"/>
    </xf>
    <xf numFmtId="6" fontId="7" fillId="0" borderId="31" xfId="0" applyNumberFormat="1" applyFont="1" applyBorder="1" applyAlignment="1" applyProtection="1">
      <alignment vertical="center"/>
      <protection locked="0"/>
    </xf>
    <xf numFmtId="6" fontId="7" fillId="0" borderId="122" xfId="0" applyNumberFormat="1" applyFont="1" applyBorder="1" applyAlignment="1" applyProtection="1">
      <alignment vertical="center"/>
      <protection locked="0"/>
    </xf>
    <xf numFmtId="6" fontId="7" fillId="0" borderId="68" xfId="0" applyNumberFormat="1" applyFont="1" applyBorder="1" applyAlignment="1" applyProtection="1">
      <alignment vertical="center"/>
      <protection locked="0"/>
    </xf>
    <xf numFmtId="0" fontId="10" fillId="0" borderId="5" xfId="0" applyFont="1" applyBorder="1" applyAlignment="1" applyProtection="1">
      <alignment vertical="center"/>
      <protection locked="0"/>
    </xf>
    <xf numFmtId="0" fontId="10" fillId="0" borderId="17" xfId="0" applyFont="1" applyBorder="1" applyAlignment="1" applyProtection="1">
      <alignment horizontal="left" vertical="center"/>
      <protection locked="0"/>
    </xf>
    <xf numFmtId="6" fontId="10" fillId="0" borderId="68" xfId="0" applyNumberFormat="1" applyFont="1" applyBorder="1" applyAlignment="1" applyProtection="1">
      <alignment vertical="center"/>
      <protection locked="0"/>
    </xf>
    <xf numFmtId="6" fontId="7" fillId="0" borderId="117" xfId="0" applyNumberFormat="1" applyFont="1" applyBorder="1" applyAlignment="1" applyProtection="1">
      <alignment vertical="center"/>
      <protection locked="0"/>
    </xf>
    <xf numFmtId="6" fontId="7" fillId="0" borderId="112" xfId="0" applyNumberFormat="1" applyFont="1" applyBorder="1" applyAlignment="1" applyProtection="1">
      <alignment vertical="center"/>
      <protection locked="0"/>
    </xf>
    <xf numFmtId="6" fontId="7" fillId="0" borderId="116" xfId="0" applyNumberFormat="1" applyFont="1" applyBorder="1" applyAlignment="1" applyProtection="1">
      <alignment vertical="center"/>
      <protection locked="0"/>
    </xf>
    <xf numFmtId="6" fontId="7" fillId="0" borderId="118" xfId="0" applyNumberFormat="1" applyFont="1" applyBorder="1" applyAlignment="1" applyProtection="1">
      <alignment vertical="center"/>
      <protection locked="0"/>
    </xf>
    <xf numFmtId="6" fontId="7" fillId="0" borderId="119" xfId="0" applyNumberFormat="1" applyFont="1" applyBorder="1" applyAlignment="1" applyProtection="1">
      <alignment vertical="center"/>
      <protection locked="0"/>
    </xf>
    <xf numFmtId="6" fontId="7" fillId="0" borderId="63" xfId="0" applyNumberFormat="1" applyFont="1" applyBorder="1" applyAlignment="1" applyProtection="1">
      <alignment vertical="center"/>
      <protection locked="0"/>
    </xf>
    <xf numFmtId="6" fontId="7" fillId="0" borderId="111" xfId="0" applyNumberFormat="1" applyFont="1" applyBorder="1" applyAlignment="1" applyProtection="1">
      <alignment vertical="center"/>
      <protection locked="0"/>
    </xf>
    <xf numFmtId="6" fontId="7" fillId="0" borderId="32" xfId="0" applyNumberFormat="1" applyFont="1" applyBorder="1" applyAlignment="1" applyProtection="1">
      <alignment vertical="center"/>
      <protection locked="0"/>
    </xf>
    <xf numFmtId="6" fontId="7" fillId="0" borderId="67" xfId="0" applyNumberFormat="1" applyFont="1" applyBorder="1" applyAlignment="1" applyProtection="1">
      <alignment vertical="center"/>
      <protection locked="0"/>
    </xf>
    <xf numFmtId="0" fontId="5" fillId="0" borderId="100" xfId="0" applyFont="1" applyBorder="1" applyAlignment="1" applyProtection="1">
      <alignment horizontal="center" vertical="center"/>
      <protection locked="0"/>
    </xf>
    <xf numFmtId="6" fontId="7" fillId="0" borderId="25" xfId="0" applyNumberFormat="1" applyFont="1" applyBorder="1" applyAlignment="1" applyProtection="1">
      <alignment vertical="center"/>
      <protection locked="0"/>
    </xf>
    <xf numFmtId="0" fontId="8" fillId="0" borderId="29" xfId="0" quotePrefix="1" applyFont="1" applyBorder="1" applyAlignment="1">
      <alignment horizontal="left" vertical="center"/>
    </xf>
    <xf numFmtId="0" fontId="8" fillId="0" borderId="0" xfId="0" quotePrefix="1" applyFont="1" applyAlignment="1">
      <alignment horizontal="left" vertical="center"/>
    </xf>
    <xf numFmtId="0" fontId="5" fillId="9" borderId="90" xfId="0" quotePrefix="1" applyFont="1" applyFill="1" applyBorder="1" applyAlignment="1">
      <alignment horizontal="center" vertical="center" wrapText="1"/>
    </xf>
    <xf numFmtId="0" fontId="5" fillId="9" borderId="59" xfId="0" applyFont="1" applyFill="1" applyBorder="1" applyAlignment="1">
      <alignment horizontal="center" vertical="center" wrapText="1"/>
    </xf>
    <xf numFmtId="0" fontId="5" fillId="9" borderId="91" xfId="0" applyFont="1" applyFill="1" applyBorder="1" applyAlignment="1">
      <alignment horizontal="center" vertical="center" wrapText="1"/>
    </xf>
    <xf numFmtId="0" fontId="4" fillId="0" borderId="92" xfId="0" applyFont="1" applyBorder="1" applyAlignment="1">
      <alignment horizontal="center" vertical="center" wrapText="1"/>
    </xf>
    <xf numFmtId="0" fontId="4" fillId="0" borderId="92" xfId="0" applyFont="1" applyBorder="1" applyAlignment="1">
      <alignment horizontal="center" vertical="center"/>
    </xf>
    <xf numFmtId="0" fontId="4" fillId="0" borderId="93" xfId="0" applyFont="1" applyBorder="1" applyAlignment="1">
      <alignment horizontal="center" vertical="center"/>
    </xf>
    <xf numFmtId="0" fontId="3" fillId="0" borderId="3" xfId="0" quotePrefix="1" applyFont="1" applyBorder="1" applyAlignment="1">
      <alignment horizontal="center" vertical="center"/>
    </xf>
    <xf numFmtId="0" fontId="3" fillId="0" borderId="94" xfId="0" quotePrefix="1" applyFont="1" applyBorder="1" applyAlignment="1">
      <alignment horizontal="center" vertical="center"/>
    </xf>
    <xf numFmtId="0" fontId="3" fillId="0" borderId="0" xfId="0" quotePrefix="1" applyFont="1" applyAlignment="1">
      <alignment horizontal="center" vertical="center"/>
    </xf>
    <xf numFmtId="0" fontId="3" fillId="0" borderId="59" xfId="0" quotePrefix="1" applyFont="1" applyBorder="1" applyAlignment="1">
      <alignment horizontal="center" vertical="center"/>
    </xf>
    <xf numFmtId="0" fontId="3" fillId="0" borderId="95" xfId="0" quotePrefix="1" applyFont="1" applyBorder="1" applyAlignment="1">
      <alignment horizontal="center" vertical="center"/>
    </xf>
    <xf numFmtId="0" fontId="3" fillId="0" borderId="91" xfId="0" quotePrefix="1" applyFont="1" applyBorder="1" applyAlignment="1">
      <alignment horizontal="center" vertical="center"/>
    </xf>
    <xf numFmtId="0" fontId="5" fillId="0" borderId="96" xfId="0" applyFont="1" applyBorder="1" applyAlignment="1">
      <alignment horizontal="center" vertical="center" wrapText="1"/>
    </xf>
    <xf numFmtId="0" fontId="5" fillId="0" borderId="97" xfId="0" applyFont="1" applyBorder="1" applyAlignment="1">
      <alignment horizontal="center" vertical="center" wrapText="1"/>
    </xf>
    <xf numFmtId="0" fontId="5" fillId="0" borderId="98" xfId="0" applyFont="1" applyBorder="1" applyAlignment="1">
      <alignment horizontal="center" vertical="center" wrapText="1"/>
    </xf>
    <xf numFmtId="0" fontId="8" fillId="0" borderId="99" xfId="0" applyFont="1" applyBorder="1" applyAlignment="1">
      <alignment horizontal="left" vertical="center"/>
    </xf>
    <xf numFmtId="0" fontId="8" fillId="0" borderId="0" xfId="0" applyFont="1" applyAlignment="1">
      <alignment horizontal="left" vertical="center"/>
    </xf>
    <xf numFmtId="0" fontId="5" fillId="11" borderId="3" xfId="0" quotePrefix="1" applyFont="1" applyFill="1" applyBorder="1" applyAlignment="1">
      <alignment horizontal="center" vertical="center"/>
    </xf>
    <xf numFmtId="0" fontId="5" fillId="11" borderId="94" xfId="0" applyFont="1" applyFill="1" applyBorder="1" applyAlignment="1">
      <alignment horizontal="center" vertical="center"/>
    </xf>
    <xf numFmtId="0" fontId="5" fillId="11" borderId="103" xfId="0" applyFont="1" applyFill="1" applyBorder="1" applyAlignment="1">
      <alignment horizontal="center" vertical="center"/>
    </xf>
    <xf numFmtId="0" fontId="5" fillId="11" borderId="104" xfId="0" applyFont="1" applyFill="1" applyBorder="1" applyAlignment="1">
      <alignment horizontal="center" vertical="center"/>
    </xf>
    <xf numFmtId="0" fontId="5" fillId="0" borderId="105" xfId="0" applyFont="1" applyBorder="1" applyAlignment="1">
      <alignment horizontal="center" vertical="center"/>
    </xf>
    <xf numFmtId="0" fontId="5" fillId="0" borderId="92" xfId="0" applyFont="1" applyBorder="1" applyAlignment="1">
      <alignment horizontal="center" vertical="center"/>
    </xf>
    <xf numFmtId="0" fontId="3" fillId="9" borderId="0" xfId="0" applyFont="1" applyFill="1" applyAlignment="1">
      <alignment horizontal="center" vertical="center" wrapText="1"/>
    </xf>
    <xf numFmtId="0" fontId="3" fillId="9" borderId="0" xfId="0" applyFont="1" applyFill="1" applyAlignment="1">
      <alignment horizontal="center" vertical="center"/>
    </xf>
    <xf numFmtId="0" fontId="4" fillId="0" borderId="1" xfId="0" applyFont="1" applyBorder="1" applyAlignment="1">
      <alignment horizontal="center" vertical="center" wrapText="1"/>
    </xf>
    <xf numFmtId="0" fontId="4" fillId="0" borderId="94" xfId="0" applyFont="1" applyBorder="1" applyAlignment="1">
      <alignment horizontal="center" vertical="center"/>
    </xf>
    <xf numFmtId="0" fontId="2" fillId="0" borderId="0" xfId="0" applyFont="1" applyAlignment="1">
      <alignment horizontal="right" vertical="center" wrapText="1"/>
    </xf>
    <xf numFmtId="0" fontId="0" fillId="0" borderId="0" xfId="0" applyAlignment="1">
      <alignment vertical="center" wrapText="1"/>
    </xf>
    <xf numFmtId="0" fontId="0" fillId="0" borderId="59" xfId="0" applyBorder="1" applyAlignment="1">
      <alignment vertical="center" wrapText="1"/>
    </xf>
    <xf numFmtId="0" fontId="5" fillId="12" borderId="1" xfId="0" applyFont="1" applyFill="1" applyBorder="1" applyAlignment="1">
      <alignment horizontal="center" vertical="center"/>
    </xf>
    <xf numFmtId="0" fontId="5" fillId="12" borderId="94" xfId="0" applyFont="1" applyFill="1" applyBorder="1" applyAlignment="1">
      <alignment horizontal="center" vertical="center"/>
    </xf>
    <xf numFmtId="0" fontId="5" fillId="12" borderId="106" xfId="0" applyFont="1" applyFill="1" applyBorder="1" applyAlignment="1">
      <alignment horizontal="center" vertical="center"/>
    </xf>
    <xf numFmtId="0" fontId="5" fillId="12" borderId="104" xfId="0" applyFont="1" applyFill="1" applyBorder="1" applyAlignment="1">
      <alignment horizontal="center" vertical="center"/>
    </xf>
    <xf numFmtId="0" fontId="2" fillId="0" borderId="100" xfId="0" quotePrefix="1" applyFont="1" applyBorder="1" applyAlignment="1">
      <alignment horizontal="center" vertical="center" wrapText="1"/>
    </xf>
    <xf numFmtId="0" fontId="2" fillId="0" borderId="102" xfId="0" applyFont="1" applyBorder="1" applyAlignment="1">
      <alignment horizontal="center" vertical="center" wrapText="1"/>
    </xf>
    <xf numFmtId="0" fontId="2" fillId="0" borderId="101" xfId="0" applyFont="1" applyBorder="1" applyAlignment="1">
      <alignment horizontal="center" vertical="center" wrapText="1"/>
    </xf>
    <xf numFmtId="0" fontId="5" fillId="10" borderId="1" xfId="0" applyFont="1" applyFill="1" applyBorder="1" applyAlignment="1">
      <alignment horizontal="center" vertical="center"/>
    </xf>
    <xf numFmtId="0" fontId="5" fillId="10" borderId="94" xfId="0" applyFont="1" applyFill="1" applyBorder="1" applyAlignment="1">
      <alignment horizontal="center" vertical="center"/>
    </xf>
    <xf numFmtId="0" fontId="5" fillId="10" borderId="106" xfId="0" applyFont="1" applyFill="1" applyBorder="1" applyAlignment="1">
      <alignment horizontal="center" vertical="center"/>
    </xf>
    <xf numFmtId="0" fontId="5" fillId="10" borderId="104" xfId="0" applyFont="1" applyFill="1" applyBorder="1" applyAlignment="1">
      <alignment horizontal="center" vertical="center"/>
    </xf>
    <xf numFmtId="0" fontId="2" fillId="0" borderId="3" xfId="0" quotePrefix="1" applyFont="1" applyBorder="1" applyAlignment="1">
      <alignment horizontal="center" vertical="center" wrapText="1"/>
    </xf>
    <xf numFmtId="0" fontId="2" fillId="0" borderId="0" xfId="0" applyFont="1" applyAlignment="1">
      <alignment horizontal="center" vertical="center" wrapText="1"/>
    </xf>
    <xf numFmtId="0" fontId="2" fillId="0" borderId="95" xfId="0" applyFont="1" applyBorder="1" applyAlignment="1">
      <alignment horizontal="center" vertical="center" wrapText="1"/>
    </xf>
  </cellXfs>
  <cellStyles count="2">
    <cellStyle name="Normal" xfId="0" builtinId="0"/>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mruiz/AppData/Local/Microsoft/Windows/INetCache/Content.Outlook/PA9TAJ80/Budget%20Forms%2021-22%20with%20Indicators%20draft%208%2016%2021.xlsx" TargetMode="External"/><Relationship Id="rId1" Type="http://schemas.openxmlformats.org/officeDocument/2006/relationships/externalLinkPath" Target="/Users/mruiz/AppData/Local/Microsoft/Windows/INetCache/Content.Outlook/PA9TAJ80/Budget%20Forms%2021-22%20with%20Indicators%20draft%208%2016%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 Annual Budget "/>
      <sheetName val="Annual Budget "/>
      <sheetName val="Instruc Qtrly Budget"/>
      <sheetName val="Qtr Budget "/>
      <sheetName val="Qtr 1 Budget FY21-22"/>
      <sheetName val="Qtr 2 Budget FY21-22"/>
      <sheetName val="Qtr 3 Budget FY21-22 "/>
      <sheetName val="Qtr 4 Budget FY21-22"/>
      <sheetName val="Balance Sheet "/>
      <sheetName val="Cash Flow Statement"/>
      <sheetName val="Fin Performance "/>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9"/>
  <sheetViews>
    <sheetView workbookViewId="0">
      <selection activeCell="A34" sqref="A34"/>
    </sheetView>
  </sheetViews>
  <sheetFormatPr defaultColWidth="8.81640625" defaultRowHeight="15"/>
  <cols>
    <col min="1" max="1" width="82" customWidth="1"/>
  </cols>
  <sheetData>
    <row r="1" spans="1:1" ht="15.6">
      <c r="A1" s="112" t="s">
        <v>163</v>
      </c>
    </row>
    <row r="3" spans="1:1" ht="15.6">
      <c r="A3" s="112" t="s">
        <v>162</v>
      </c>
    </row>
    <row r="4" spans="1:1" ht="15.6">
      <c r="A4" s="112"/>
    </row>
    <row r="5" spans="1:1">
      <c r="A5" s="113" t="s">
        <v>161</v>
      </c>
    </row>
    <row r="6" spans="1:1">
      <c r="A6" s="113"/>
    </row>
    <row r="7" spans="1:1">
      <c r="A7" s="113" t="s">
        <v>165</v>
      </c>
    </row>
    <row r="8" spans="1:1">
      <c r="A8" s="113"/>
    </row>
    <row r="9" spans="1:1">
      <c r="A9" s="114" t="s">
        <v>166</v>
      </c>
    </row>
    <row r="10" spans="1:1">
      <c r="A10" s="114"/>
    </row>
    <row r="11" spans="1:1">
      <c r="A11" s="114" t="s">
        <v>167</v>
      </c>
    </row>
    <row r="12" spans="1:1">
      <c r="A12" s="114"/>
    </row>
    <row r="13" spans="1:1">
      <c r="A13" s="115" t="s">
        <v>186</v>
      </c>
    </row>
    <row r="14" spans="1:1">
      <c r="A14" s="113"/>
    </row>
    <row r="15" spans="1:1">
      <c r="A15" s="115" t="s">
        <v>168</v>
      </c>
    </row>
    <row r="16" spans="1:1">
      <c r="A16" s="113"/>
    </row>
    <row r="17" spans="1:1" ht="28.8">
      <c r="A17" s="116" t="s">
        <v>160</v>
      </c>
    </row>
    <row r="18" spans="1:1">
      <c r="A18" s="113"/>
    </row>
    <row r="19" spans="1:1">
      <c r="A19" s="113" t="s">
        <v>159</v>
      </c>
    </row>
    <row r="22" spans="1:1" ht="86.4">
      <c r="A22" s="117" t="s">
        <v>169</v>
      </c>
    </row>
    <row r="29" spans="1:1">
      <c r="A29" s="118"/>
    </row>
  </sheetData>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ransitionEvaluation="1"/>
  <dimension ref="A1:N189"/>
  <sheetViews>
    <sheetView showGridLines="0" tabSelected="1" defaultGridColor="0" view="pageBreakPreview" colorId="22" zoomScale="70" zoomScaleNormal="90" zoomScaleSheetLayoutView="70" workbookViewId="0">
      <pane xSplit="4" ySplit="10" topLeftCell="E11" activePane="bottomRight" state="frozen"/>
      <selection sqref="A1:XFD1048576"/>
      <selection pane="topRight" sqref="A1:XFD1048576"/>
      <selection pane="bottomLeft" sqref="A1:XFD1048576"/>
      <selection pane="bottomRight" activeCell="D5" sqref="D5"/>
    </sheetView>
  </sheetViews>
  <sheetFormatPr defaultColWidth="11.453125" defaultRowHeight="15"/>
  <cols>
    <col min="1" max="1" width="3.26953125" customWidth="1"/>
    <col min="2" max="2" width="2" customWidth="1"/>
    <col min="3" max="3" width="2.54296875" customWidth="1"/>
    <col min="4" max="4" width="45.26953125" customWidth="1"/>
    <col min="5" max="5" width="13" bestFit="1" customWidth="1"/>
    <col min="6" max="6" width="12.54296875" customWidth="1"/>
    <col min="7" max="7" width="12.7265625" customWidth="1"/>
    <col min="8" max="9" width="15" customWidth="1"/>
    <col min="10" max="11" width="12.26953125" customWidth="1"/>
    <col min="12" max="12" width="8.7265625" customWidth="1"/>
    <col min="13" max="13" width="9.453125" customWidth="1"/>
    <col min="14" max="14" width="54.7265625" customWidth="1"/>
  </cols>
  <sheetData>
    <row r="1" spans="1:14" ht="39" customHeight="1">
      <c r="A1" s="293" t="s">
        <v>188</v>
      </c>
      <c r="B1" s="294"/>
      <c r="C1" s="294"/>
      <c r="D1" s="294"/>
      <c r="E1" s="294"/>
      <c r="F1" s="294"/>
      <c r="G1" s="294"/>
      <c r="H1" s="294"/>
      <c r="I1" s="294"/>
      <c r="J1" s="294"/>
      <c r="K1" s="294"/>
      <c r="L1" s="294"/>
      <c r="M1" s="294"/>
      <c r="N1" s="294"/>
    </row>
    <row r="2" spans="1:14" ht="29.25" customHeight="1" thickBot="1">
      <c r="A2" s="81"/>
      <c r="B2" s="81"/>
      <c r="C2" s="81"/>
      <c r="D2" s="81"/>
      <c r="E2" s="81"/>
      <c r="F2" s="81"/>
      <c r="G2" s="81"/>
      <c r="H2" s="81"/>
      <c r="I2" s="81"/>
      <c r="J2" s="81"/>
      <c r="K2" s="81"/>
      <c r="L2" s="81"/>
      <c r="M2" s="81"/>
      <c r="N2" s="47" t="s">
        <v>128</v>
      </c>
    </row>
    <row r="3" spans="1:14" ht="19.95" customHeight="1" thickTop="1" thickBot="1">
      <c r="A3" s="82"/>
      <c r="B3" s="83"/>
      <c r="C3" s="83"/>
      <c r="D3" s="83"/>
      <c r="E3" s="83"/>
      <c r="F3" s="83"/>
      <c r="G3" s="83"/>
      <c r="H3" s="83"/>
      <c r="I3" s="83"/>
      <c r="J3" s="81"/>
      <c r="K3" s="81"/>
      <c r="L3" s="81"/>
      <c r="M3" s="84" t="s">
        <v>191</v>
      </c>
      <c r="N3" s="206">
        <v>5994</v>
      </c>
    </row>
    <row r="4" spans="1:14" ht="19.95" customHeight="1" thickTop="1" thickBot="1">
      <c r="A4" s="82"/>
      <c r="B4" s="83"/>
      <c r="C4" s="83"/>
      <c r="D4" s="83"/>
      <c r="E4" s="83"/>
      <c r="F4" s="83"/>
      <c r="G4" s="83"/>
      <c r="H4" s="83"/>
      <c r="I4" s="83"/>
      <c r="J4" s="81"/>
      <c r="K4" s="81"/>
      <c r="L4" s="81"/>
      <c r="M4" s="85" t="s">
        <v>192</v>
      </c>
      <c r="N4" s="206">
        <v>5611</v>
      </c>
    </row>
    <row r="5" spans="1:14" ht="30" customHeight="1" thickTop="1" thickBot="1">
      <c r="A5" s="297" t="s">
        <v>0</v>
      </c>
      <c r="B5" s="298"/>
      <c r="C5" s="299"/>
      <c r="D5" s="266" t="s">
        <v>193</v>
      </c>
      <c r="E5" s="81"/>
      <c r="F5" s="81"/>
      <c r="G5" s="81"/>
      <c r="H5" s="295" t="s">
        <v>183</v>
      </c>
      <c r="I5" s="296"/>
      <c r="J5" s="81"/>
      <c r="K5" s="81"/>
      <c r="L5" s="81"/>
      <c r="M5" s="48"/>
      <c r="N5" s="119"/>
    </row>
    <row r="6" spans="1:14" ht="22.5" customHeight="1" thickTop="1">
      <c r="A6" s="86"/>
      <c r="B6" s="276" t="s">
        <v>1</v>
      </c>
      <c r="C6" s="276"/>
      <c r="D6" s="277"/>
      <c r="E6" s="291" t="s">
        <v>2</v>
      </c>
      <c r="F6" s="287" t="s">
        <v>26</v>
      </c>
      <c r="G6" s="288"/>
      <c r="H6" s="307" t="s">
        <v>127</v>
      </c>
      <c r="I6" s="308"/>
      <c r="J6" s="300" t="s">
        <v>133</v>
      </c>
      <c r="K6" s="301"/>
      <c r="L6" s="81"/>
      <c r="M6" s="46"/>
      <c r="N6" s="119"/>
    </row>
    <row r="7" spans="1:14" ht="10.050000000000001" customHeight="1" thickBot="1">
      <c r="A7" s="87"/>
      <c r="B7" s="278"/>
      <c r="C7" s="278"/>
      <c r="D7" s="279"/>
      <c r="E7" s="292"/>
      <c r="F7" s="289"/>
      <c r="G7" s="290"/>
      <c r="H7" s="309"/>
      <c r="I7" s="310"/>
      <c r="J7" s="302"/>
      <c r="K7" s="303"/>
      <c r="L7" s="81"/>
      <c r="M7" s="81"/>
      <c r="N7" s="81"/>
    </row>
    <row r="8" spans="1:14" ht="16.5" customHeight="1" thickTop="1">
      <c r="A8" s="87"/>
      <c r="B8" s="278"/>
      <c r="C8" s="278"/>
      <c r="D8" s="279"/>
      <c r="E8" s="273" t="s">
        <v>93</v>
      </c>
      <c r="F8" s="282" t="s">
        <v>189</v>
      </c>
      <c r="G8" s="270" t="s">
        <v>190</v>
      </c>
      <c r="H8" s="282" t="s">
        <v>189</v>
      </c>
      <c r="I8" s="270" t="s">
        <v>190</v>
      </c>
      <c r="J8" s="282" t="s">
        <v>189</v>
      </c>
      <c r="K8" s="270" t="s">
        <v>190</v>
      </c>
      <c r="L8" s="304" t="s">
        <v>70</v>
      </c>
      <c r="M8" s="311" t="s">
        <v>173</v>
      </c>
      <c r="N8" s="304" t="s">
        <v>103</v>
      </c>
    </row>
    <row r="9" spans="1:14" ht="15" customHeight="1">
      <c r="A9" s="87"/>
      <c r="B9" s="278"/>
      <c r="C9" s="278"/>
      <c r="D9" s="279"/>
      <c r="E9" s="274"/>
      <c r="F9" s="283"/>
      <c r="G9" s="271"/>
      <c r="H9" s="283"/>
      <c r="I9" s="271"/>
      <c r="J9" s="283"/>
      <c r="K9" s="271"/>
      <c r="L9" s="305"/>
      <c r="M9" s="312"/>
      <c r="N9" s="305"/>
    </row>
    <row r="10" spans="1:14" ht="25.5" customHeight="1" thickBot="1">
      <c r="A10" s="88"/>
      <c r="B10" s="280"/>
      <c r="C10" s="280"/>
      <c r="D10" s="281"/>
      <c r="E10" s="275"/>
      <c r="F10" s="284"/>
      <c r="G10" s="272"/>
      <c r="H10" s="284"/>
      <c r="I10" s="272"/>
      <c r="J10" s="284"/>
      <c r="K10" s="272"/>
      <c r="L10" s="306"/>
      <c r="M10" s="313"/>
      <c r="N10" s="306"/>
    </row>
    <row r="11" spans="1:14" ht="25.5" customHeight="1" thickTop="1">
      <c r="A11" s="183">
        <v>1</v>
      </c>
      <c r="B11" s="285" t="s">
        <v>91</v>
      </c>
      <c r="C11" s="286"/>
      <c r="D11" s="286"/>
      <c r="E11" s="123"/>
      <c r="F11" s="125"/>
      <c r="G11" s="124"/>
      <c r="H11" s="165"/>
      <c r="I11" s="124"/>
      <c r="J11" s="123"/>
      <c r="K11" s="123"/>
      <c r="L11" s="123"/>
      <c r="M11" s="123"/>
      <c r="N11" s="207"/>
    </row>
    <row r="12" spans="1:14" ht="18" customHeight="1">
      <c r="A12" s="184">
        <f>A11+1</f>
        <v>2</v>
      </c>
      <c r="B12" s="50" t="s">
        <v>41</v>
      </c>
      <c r="C12" s="50"/>
      <c r="D12" s="50"/>
      <c r="E12" s="89"/>
      <c r="F12" s="127"/>
      <c r="G12" s="126"/>
      <c r="H12" s="148"/>
      <c r="I12" s="126"/>
      <c r="J12" s="128"/>
      <c r="K12" s="128"/>
      <c r="L12" s="129"/>
      <c r="M12" s="129"/>
      <c r="N12" s="208"/>
    </row>
    <row r="13" spans="1:14">
      <c r="A13" s="185">
        <f>A12+1</f>
        <v>3</v>
      </c>
      <c r="B13" s="90"/>
      <c r="C13" s="53" t="s">
        <v>40</v>
      </c>
      <c r="D13" s="53"/>
      <c r="E13" s="15" t="s">
        <v>117</v>
      </c>
      <c r="F13" s="251">
        <v>74865.58</v>
      </c>
      <c r="G13" s="264">
        <v>225000</v>
      </c>
      <c r="H13" s="265">
        <v>0</v>
      </c>
      <c r="I13" s="264">
        <v>0</v>
      </c>
      <c r="J13" s="14">
        <f t="shared" ref="J13" si="0">H13+F13</f>
        <v>74865.58</v>
      </c>
      <c r="K13" s="14">
        <f t="shared" ref="K13" si="1">I13+G13</f>
        <v>225000</v>
      </c>
      <c r="L13" s="130">
        <f t="shared" ref="L13:L22" si="2">K13/$K$85</f>
        <v>2.2318938504142681E-3</v>
      </c>
      <c r="M13" s="130">
        <f>IFERROR(J13/K13,"")</f>
        <v>0.33273591111111112</v>
      </c>
      <c r="N13" s="209"/>
    </row>
    <row r="14" spans="1:14">
      <c r="A14" s="185">
        <f t="shared" ref="A14:A78" si="3">A13+1</f>
        <v>4</v>
      </c>
      <c r="B14" s="38"/>
      <c r="C14" s="39" t="s">
        <v>108</v>
      </c>
      <c r="D14" s="39"/>
      <c r="E14" s="2" t="s">
        <v>118</v>
      </c>
      <c r="F14" s="26"/>
      <c r="G14" s="145"/>
      <c r="H14" s="253">
        <v>1260</v>
      </c>
      <c r="I14" s="242">
        <v>0</v>
      </c>
      <c r="J14" s="3">
        <f t="shared" ref="J14:J39" si="4">H14+F14</f>
        <v>1260</v>
      </c>
      <c r="K14" s="3">
        <f t="shared" ref="K14:K39" si="5">I14+G14</f>
        <v>0</v>
      </c>
      <c r="L14" s="142">
        <f t="shared" si="2"/>
        <v>0</v>
      </c>
      <c r="M14" s="142" t="str">
        <f t="shared" ref="M14:M22" si="6">IFERROR(J14/K14,"")</f>
        <v/>
      </c>
      <c r="N14" s="210"/>
    </row>
    <row r="15" spans="1:14">
      <c r="A15" s="185">
        <f t="shared" si="3"/>
        <v>5</v>
      </c>
      <c r="B15" s="38"/>
      <c r="C15" s="39" t="s">
        <v>42</v>
      </c>
      <c r="D15" s="39"/>
      <c r="E15" s="2">
        <v>1920</v>
      </c>
      <c r="F15" s="241">
        <v>2160016.21</v>
      </c>
      <c r="G15" s="242">
        <f>3600+1510542</f>
        <v>1514142</v>
      </c>
      <c r="H15" s="253">
        <v>0</v>
      </c>
      <c r="I15" s="242">
        <v>0</v>
      </c>
      <c r="J15" s="3">
        <f t="shared" si="4"/>
        <v>2160016.21</v>
      </c>
      <c r="K15" s="3">
        <f t="shared" si="5"/>
        <v>1514142</v>
      </c>
      <c r="L15" s="142">
        <f t="shared" si="2"/>
        <v>1.5019574304239827E-2</v>
      </c>
      <c r="M15" s="142">
        <f t="shared" si="6"/>
        <v>1.4265611877881994</v>
      </c>
      <c r="N15" s="211"/>
    </row>
    <row r="16" spans="1:14">
      <c r="A16" s="185">
        <f t="shared" si="3"/>
        <v>6</v>
      </c>
      <c r="B16" s="38"/>
      <c r="C16" s="39" t="s">
        <v>109</v>
      </c>
      <c r="D16" s="39"/>
      <c r="E16" s="2">
        <v>1993</v>
      </c>
      <c r="F16" s="241">
        <v>0</v>
      </c>
      <c r="G16" s="242">
        <v>0</v>
      </c>
      <c r="H16" s="253">
        <v>0</v>
      </c>
      <c r="I16" s="242">
        <v>0</v>
      </c>
      <c r="J16" s="3">
        <f t="shared" si="4"/>
        <v>0</v>
      </c>
      <c r="K16" s="3">
        <f t="shared" si="5"/>
        <v>0</v>
      </c>
      <c r="L16" s="142">
        <f t="shared" si="2"/>
        <v>0</v>
      </c>
      <c r="M16" s="142" t="str">
        <f t="shared" si="6"/>
        <v/>
      </c>
      <c r="N16" s="212"/>
    </row>
    <row r="17" spans="1:14">
      <c r="A17" s="185">
        <f t="shared" si="3"/>
        <v>7</v>
      </c>
      <c r="B17" s="38"/>
      <c r="C17" s="39" t="s">
        <v>129</v>
      </c>
      <c r="D17" s="39"/>
      <c r="E17" s="2">
        <v>1994</v>
      </c>
      <c r="F17" s="241">
        <v>50872267.390000001</v>
      </c>
      <c r="G17" s="242">
        <v>48078668.740000002</v>
      </c>
      <c r="H17" s="131"/>
      <c r="I17" s="132"/>
      <c r="J17" s="3">
        <f t="shared" si="4"/>
        <v>50872267.390000001</v>
      </c>
      <c r="K17" s="3">
        <f t="shared" si="5"/>
        <v>48078668.740000002</v>
      </c>
      <c r="L17" s="142">
        <f t="shared" si="2"/>
        <v>0.47691771154182544</v>
      </c>
      <c r="M17" s="142">
        <f t="shared" si="6"/>
        <v>1.0581047421488983</v>
      </c>
      <c r="N17" s="213"/>
    </row>
    <row r="18" spans="1:14">
      <c r="A18" s="185">
        <f t="shared" si="3"/>
        <v>8</v>
      </c>
      <c r="B18" s="38"/>
      <c r="C18" s="39" t="s">
        <v>182</v>
      </c>
      <c r="D18" s="39"/>
      <c r="E18" s="2" t="s">
        <v>102</v>
      </c>
      <c r="F18" s="241">
        <v>1464049.61</v>
      </c>
      <c r="G18" s="242">
        <v>4171459</v>
      </c>
      <c r="H18" s="253">
        <v>0</v>
      </c>
      <c r="I18" s="242">
        <v>0</v>
      </c>
      <c r="J18" s="3">
        <f t="shared" si="4"/>
        <v>1464049.61</v>
      </c>
      <c r="K18" s="3">
        <f t="shared" si="5"/>
        <v>4171459</v>
      </c>
      <c r="L18" s="142">
        <f t="shared" si="2"/>
        <v>4.1378905286023344E-2</v>
      </c>
      <c r="M18" s="142">
        <f t="shared" si="6"/>
        <v>0.35096823677279343</v>
      </c>
      <c r="N18" s="210"/>
    </row>
    <row r="19" spans="1:14">
      <c r="A19" s="185">
        <f t="shared" si="3"/>
        <v>9</v>
      </c>
      <c r="B19" s="250"/>
      <c r="C19" s="231" t="s">
        <v>164</v>
      </c>
      <c r="D19" s="231"/>
      <c r="E19" s="233"/>
      <c r="F19" s="241">
        <v>0</v>
      </c>
      <c r="G19" s="242">
        <v>0</v>
      </c>
      <c r="H19" s="253">
        <v>0</v>
      </c>
      <c r="I19" s="242">
        <v>0</v>
      </c>
      <c r="J19" s="3">
        <f t="shared" si="4"/>
        <v>0</v>
      </c>
      <c r="K19" s="3">
        <f t="shared" si="5"/>
        <v>0</v>
      </c>
      <c r="L19" s="142">
        <f t="shared" si="2"/>
        <v>0</v>
      </c>
      <c r="M19" s="142" t="str">
        <f t="shared" si="6"/>
        <v/>
      </c>
      <c r="N19" s="210"/>
    </row>
    <row r="20" spans="1:14">
      <c r="A20" s="185">
        <f t="shared" si="3"/>
        <v>10</v>
      </c>
      <c r="B20" s="254"/>
      <c r="C20" s="231" t="s">
        <v>164</v>
      </c>
      <c r="D20" s="244"/>
      <c r="E20" s="245"/>
      <c r="F20" s="246">
        <v>0</v>
      </c>
      <c r="G20" s="247">
        <v>0</v>
      </c>
      <c r="H20" s="256">
        <v>0</v>
      </c>
      <c r="I20" s="247">
        <v>0</v>
      </c>
      <c r="J20" s="3">
        <f t="shared" si="4"/>
        <v>0</v>
      </c>
      <c r="K20" s="3">
        <f t="shared" si="5"/>
        <v>0</v>
      </c>
      <c r="L20" s="142">
        <f t="shared" si="2"/>
        <v>0</v>
      </c>
      <c r="M20" s="142" t="str">
        <f t="shared" si="6"/>
        <v/>
      </c>
      <c r="N20" s="210"/>
    </row>
    <row r="21" spans="1:14">
      <c r="A21" s="185">
        <f t="shared" si="3"/>
        <v>11</v>
      </c>
      <c r="B21" s="250"/>
      <c r="C21" s="231" t="s">
        <v>164</v>
      </c>
      <c r="D21" s="231"/>
      <c r="E21" s="233"/>
      <c r="F21" s="241">
        <v>0</v>
      </c>
      <c r="G21" s="242">
        <v>0</v>
      </c>
      <c r="H21" s="253">
        <v>0</v>
      </c>
      <c r="I21" s="242">
        <v>0</v>
      </c>
      <c r="J21" s="4">
        <f t="shared" si="4"/>
        <v>0</v>
      </c>
      <c r="K21" s="4">
        <f t="shared" si="5"/>
        <v>0</v>
      </c>
      <c r="L21" s="146">
        <f t="shared" si="2"/>
        <v>0</v>
      </c>
      <c r="M21" s="146" t="str">
        <f t="shared" si="6"/>
        <v/>
      </c>
      <c r="N21" s="210"/>
    </row>
    <row r="22" spans="1:14" ht="18" customHeight="1">
      <c r="A22" s="186">
        <f t="shared" si="3"/>
        <v>12</v>
      </c>
      <c r="B22" s="91" t="s">
        <v>43</v>
      </c>
      <c r="C22" s="56"/>
      <c r="D22" s="56"/>
      <c r="E22" s="43"/>
      <c r="F22" s="166">
        <f>SUM(F13:F21)</f>
        <v>54571198.789999999</v>
      </c>
      <c r="G22" s="133">
        <f>SUM(G13:G21)</f>
        <v>53989269.740000002</v>
      </c>
      <c r="H22" s="167">
        <f>SUM(H13:H21)</f>
        <v>1260</v>
      </c>
      <c r="I22" s="133">
        <f>SUM(I13:I21)</f>
        <v>0</v>
      </c>
      <c r="J22" s="6">
        <f t="shared" si="4"/>
        <v>54572458.789999999</v>
      </c>
      <c r="K22" s="6">
        <f t="shared" si="5"/>
        <v>53989269.740000002</v>
      </c>
      <c r="L22" s="120">
        <f t="shared" si="2"/>
        <v>0.53554808498250284</v>
      </c>
      <c r="M22" s="120">
        <f t="shared" si="6"/>
        <v>1.0108019436604441</v>
      </c>
      <c r="N22" s="214"/>
    </row>
    <row r="23" spans="1:14">
      <c r="A23" s="185">
        <f t="shared" si="3"/>
        <v>13</v>
      </c>
      <c r="B23" s="92"/>
      <c r="C23" s="93"/>
      <c r="D23" s="93"/>
      <c r="E23" s="94"/>
      <c r="F23" s="135"/>
      <c r="G23" s="134"/>
      <c r="H23" s="168"/>
      <c r="I23" s="134"/>
      <c r="J23" s="136"/>
      <c r="K23" s="136"/>
      <c r="L23" s="136"/>
      <c r="M23" s="136"/>
      <c r="N23" s="215"/>
    </row>
    <row r="24" spans="1:14" ht="18" customHeight="1">
      <c r="A24" s="184">
        <f t="shared" si="3"/>
        <v>14</v>
      </c>
      <c r="B24" s="50" t="s">
        <v>44</v>
      </c>
      <c r="C24" s="50"/>
      <c r="D24" s="50"/>
      <c r="E24" s="40"/>
      <c r="F24" s="138"/>
      <c r="G24" s="137"/>
      <c r="H24" s="138"/>
      <c r="I24" s="137"/>
      <c r="J24" s="3"/>
      <c r="K24" s="3"/>
      <c r="L24" s="3"/>
      <c r="M24" s="3"/>
      <c r="N24" s="216"/>
    </row>
    <row r="25" spans="1:14">
      <c r="A25" s="185">
        <f t="shared" si="3"/>
        <v>15</v>
      </c>
      <c r="B25" s="95"/>
      <c r="C25" s="96" t="s">
        <v>45</v>
      </c>
      <c r="D25" s="96"/>
      <c r="E25" s="41"/>
      <c r="F25" s="28"/>
      <c r="G25" s="139"/>
      <c r="H25" s="169"/>
      <c r="I25" s="140"/>
      <c r="J25" s="141"/>
      <c r="K25" s="14"/>
      <c r="L25" s="14"/>
      <c r="M25" s="14"/>
      <c r="N25" s="217"/>
    </row>
    <row r="26" spans="1:14">
      <c r="A26" s="185">
        <f t="shared" si="3"/>
        <v>16</v>
      </c>
      <c r="B26" s="38"/>
      <c r="C26" s="39"/>
      <c r="D26" s="97" t="s">
        <v>46</v>
      </c>
      <c r="E26" s="2">
        <v>3110</v>
      </c>
      <c r="F26" s="241">
        <v>29463967.170000002</v>
      </c>
      <c r="G26" s="242">
        <f>5351360.26+133097.84+22129241</f>
        <v>27613699.100000001</v>
      </c>
      <c r="H26" s="170"/>
      <c r="I26" s="171"/>
      <c r="J26" s="137">
        <f t="shared" si="4"/>
        <v>29463967.170000002</v>
      </c>
      <c r="K26" s="3">
        <f t="shared" si="5"/>
        <v>27613699.100000001</v>
      </c>
      <c r="L26" s="142">
        <f>K26/$K$85</f>
        <v>0.27391486759324452</v>
      </c>
      <c r="M26" s="142">
        <f t="shared" ref="M26:M27" si="7">IFERROR(J26/K26,"")</f>
        <v>1.0670054404264875</v>
      </c>
      <c r="N26" s="210"/>
    </row>
    <row r="27" spans="1:14">
      <c r="A27" s="185">
        <f t="shared" si="3"/>
        <v>17</v>
      </c>
      <c r="B27" s="38"/>
      <c r="C27" s="39"/>
      <c r="D27" s="39" t="s">
        <v>47</v>
      </c>
      <c r="E27" s="2">
        <v>3190</v>
      </c>
      <c r="F27" s="241">
        <v>0</v>
      </c>
      <c r="G27" s="242">
        <v>0</v>
      </c>
      <c r="H27" s="253">
        <v>0</v>
      </c>
      <c r="I27" s="242">
        <v>0</v>
      </c>
      <c r="J27" s="3">
        <f t="shared" si="4"/>
        <v>0</v>
      </c>
      <c r="K27" s="3">
        <f t="shared" si="5"/>
        <v>0</v>
      </c>
      <c r="L27" s="142">
        <f>K27/$K$85</f>
        <v>0</v>
      </c>
      <c r="M27" s="142" t="str">
        <f t="shared" si="7"/>
        <v/>
      </c>
      <c r="N27" s="210"/>
    </row>
    <row r="28" spans="1:14">
      <c r="A28" s="185">
        <f t="shared" si="3"/>
        <v>18</v>
      </c>
      <c r="B28" s="98"/>
      <c r="C28" s="99" t="s">
        <v>48</v>
      </c>
      <c r="D28" s="99"/>
      <c r="E28" s="22"/>
      <c r="F28" s="144"/>
      <c r="G28" s="143"/>
      <c r="H28" s="26"/>
      <c r="I28" s="145"/>
      <c r="J28" s="3"/>
      <c r="K28" s="3"/>
      <c r="L28" s="142"/>
      <c r="M28" s="142"/>
      <c r="N28" s="218"/>
    </row>
    <row r="29" spans="1:14">
      <c r="A29" s="185">
        <f t="shared" si="3"/>
        <v>19</v>
      </c>
      <c r="B29" s="38"/>
      <c r="C29" s="39"/>
      <c r="D29" s="39" t="s">
        <v>49</v>
      </c>
      <c r="E29" s="100">
        <v>3220</v>
      </c>
      <c r="F29" s="257">
        <v>50904</v>
      </c>
      <c r="G29" s="258">
        <v>50403</v>
      </c>
      <c r="H29" s="263">
        <v>0</v>
      </c>
      <c r="I29" s="242">
        <v>0</v>
      </c>
      <c r="J29" s="3">
        <f t="shared" si="4"/>
        <v>50904</v>
      </c>
      <c r="K29" s="3">
        <f t="shared" si="5"/>
        <v>50403</v>
      </c>
      <c r="L29" s="142">
        <f t="shared" ref="L29:L39" si="8">K29/$K$85</f>
        <v>4.9997398107746831E-4</v>
      </c>
      <c r="M29" s="142">
        <f t="shared" ref="M29:M39" si="9">IFERROR(J29/K29,"")</f>
        <v>1.0099398845306826</v>
      </c>
      <c r="N29" s="210"/>
    </row>
    <row r="30" spans="1:14">
      <c r="A30" s="185">
        <f t="shared" si="3"/>
        <v>20</v>
      </c>
      <c r="B30" s="38"/>
      <c r="C30" s="39"/>
      <c r="D30" s="39" t="s">
        <v>50</v>
      </c>
      <c r="E30" s="100">
        <v>3230</v>
      </c>
      <c r="F30" s="259">
        <v>0</v>
      </c>
      <c r="G30" s="260">
        <v>0</v>
      </c>
      <c r="H30" s="172"/>
      <c r="I30" s="132"/>
      <c r="J30" s="3">
        <f t="shared" si="4"/>
        <v>0</v>
      </c>
      <c r="K30" s="3">
        <f t="shared" si="5"/>
        <v>0</v>
      </c>
      <c r="L30" s="142">
        <f t="shared" si="8"/>
        <v>0</v>
      </c>
      <c r="M30" s="142" t="str">
        <f t="shared" si="9"/>
        <v/>
      </c>
      <c r="N30" s="210"/>
    </row>
    <row r="31" spans="1:14">
      <c r="A31" s="185">
        <f t="shared" si="3"/>
        <v>21</v>
      </c>
      <c r="B31" s="38"/>
      <c r="C31" s="39"/>
      <c r="D31" s="39" t="s">
        <v>94</v>
      </c>
      <c r="E31" s="100">
        <v>3290</v>
      </c>
      <c r="F31" s="259">
        <v>2753777</v>
      </c>
      <c r="G31" s="260">
        <f>457017-17726</f>
        <v>439291</v>
      </c>
      <c r="H31" s="263">
        <v>0</v>
      </c>
      <c r="I31" s="242">
        <v>0</v>
      </c>
      <c r="J31" s="3">
        <f t="shared" si="4"/>
        <v>2753777</v>
      </c>
      <c r="K31" s="3">
        <f t="shared" si="5"/>
        <v>439291</v>
      </c>
      <c r="L31" s="142">
        <f t="shared" si="8"/>
        <v>4.3575594730770415E-3</v>
      </c>
      <c r="M31" s="142">
        <f t="shared" si="9"/>
        <v>6.2686852223241543</v>
      </c>
      <c r="N31" s="210"/>
    </row>
    <row r="32" spans="1:14">
      <c r="A32" s="185">
        <f t="shared" si="3"/>
        <v>22</v>
      </c>
      <c r="B32" s="38"/>
      <c r="C32" s="39"/>
      <c r="D32" s="101" t="s">
        <v>158</v>
      </c>
      <c r="E32" s="100">
        <v>3240</v>
      </c>
      <c r="F32" s="259">
        <v>1351759</v>
      </c>
      <c r="G32" s="261">
        <v>1346548</v>
      </c>
      <c r="H32" s="263">
        <v>0</v>
      </c>
      <c r="I32" s="242">
        <v>0</v>
      </c>
      <c r="J32" s="3">
        <f t="shared" si="4"/>
        <v>1351759</v>
      </c>
      <c r="K32" s="3">
        <f t="shared" si="5"/>
        <v>1346548</v>
      </c>
      <c r="L32" s="142">
        <f t="shared" si="8"/>
        <v>1.3357120891056142E-2</v>
      </c>
      <c r="M32" s="142">
        <f t="shared" si="9"/>
        <v>1.0038698954660361</v>
      </c>
      <c r="N32" s="210"/>
    </row>
    <row r="33" spans="1:14">
      <c r="A33" s="185">
        <f t="shared" si="3"/>
        <v>23</v>
      </c>
      <c r="B33" s="38"/>
      <c r="C33" s="39"/>
      <c r="D33" s="39" t="s">
        <v>132</v>
      </c>
      <c r="E33" s="100">
        <v>3290</v>
      </c>
      <c r="F33" s="259">
        <v>0</v>
      </c>
      <c r="G33" s="261">
        <v>0</v>
      </c>
      <c r="H33" s="263">
        <v>0</v>
      </c>
      <c r="I33" s="242">
        <v>0</v>
      </c>
      <c r="J33" s="3">
        <f t="shared" si="4"/>
        <v>0</v>
      </c>
      <c r="K33" s="3">
        <f t="shared" si="5"/>
        <v>0</v>
      </c>
      <c r="L33" s="142">
        <f t="shared" si="8"/>
        <v>0</v>
      </c>
      <c r="M33" s="142" t="str">
        <f t="shared" si="9"/>
        <v/>
      </c>
      <c r="N33" s="210"/>
    </row>
    <row r="34" spans="1:14">
      <c r="A34" s="185">
        <f t="shared" si="3"/>
        <v>24</v>
      </c>
      <c r="B34" s="38"/>
      <c r="C34" s="39"/>
      <c r="D34" s="101" t="s">
        <v>136</v>
      </c>
      <c r="E34" s="100">
        <v>3290</v>
      </c>
      <c r="F34" s="259">
        <v>154761</v>
      </c>
      <c r="G34" s="262">
        <v>137734</v>
      </c>
      <c r="H34" s="263">
        <v>0</v>
      </c>
      <c r="I34" s="242">
        <v>0</v>
      </c>
      <c r="J34" s="3">
        <f t="shared" si="4"/>
        <v>154761</v>
      </c>
      <c r="K34" s="3">
        <f t="shared" si="5"/>
        <v>137734</v>
      </c>
      <c r="L34" s="142">
        <f t="shared" si="8"/>
        <v>1.3662563004131502E-3</v>
      </c>
      <c r="M34" s="142">
        <f t="shared" si="9"/>
        <v>1.1236223445191456</v>
      </c>
      <c r="N34" s="210"/>
    </row>
    <row r="35" spans="1:14">
      <c r="A35" s="185">
        <f t="shared" si="3"/>
        <v>25</v>
      </c>
      <c r="B35" s="250"/>
      <c r="C35" s="231" t="s">
        <v>164</v>
      </c>
      <c r="D35" s="231"/>
      <c r="E35" s="233"/>
      <c r="F35" s="251"/>
      <c r="G35" s="252"/>
      <c r="H35" s="253"/>
      <c r="I35" s="242"/>
      <c r="J35" s="3">
        <f t="shared" si="4"/>
        <v>0</v>
      </c>
      <c r="K35" s="3">
        <f t="shared" si="5"/>
        <v>0</v>
      </c>
      <c r="L35" s="142">
        <f t="shared" si="8"/>
        <v>0</v>
      </c>
      <c r="M35" s="142" t="str">
        <f t="shared" si="9"/>
        <v/>
      </c>
      <c r="N35" s="210"/>
    </row>
    <row r="36" spans="1:14">
      <c r="A36" s="185">
        <f t="shared" si="3"/>
        <v>26</v>
      </c>
      <c r="B36" s="250"/>
      <c r="C36" s="231" t="s">
        <v>164</v>
      </c>
      <c r="D36" s="231"/>
      <c r="E36" s="233"/>
      <c r="F36" s="241"/>
      <c r="G36" s="242"/>
      <c r="H36" s="253"/>
      <c r="I36" s="242"/>
      <c r="J36" s="3">
        <f t="shared" si="4"/>
        <v>0</v>
      </c>
      <c r="K36" s="3">
        <f t="shared" si="5"/>
        <v>0</v>
      </c>
      <c r="L36" s="142">
        <f t="shared" si="8"/>
        <v>0</v>
      </c>
      <c r="M36" s="142" t="str">
        <f t="shared" si="9"/>
        <v/>
      </c>
      <c r="N36" s="210"/>
    </row>
    <row r="37" spans="1:14">
      <c r="A37" s="185">
        <f t="shared" si="3"/>
        <v>27</v>
      </c>
      <c r="B37" s="254"/>
      <c r="C37" s="231" t="s">
        <v>164</v>
      </c>
      <c r="D37" s="244"/>
      <c r="E37" s="255"/>
      <c r="F37" s="246"/>
      <c r="G37" s="247"/>
      <c r="H37" s="256"/>
      <c r="I37" s="247"/>
      <c r="J37" s="3">
        <f t="shared" si="4"/>
        <v>0</v>
      </c>
      <c r="K37" s="3">
        <f t="shared" si="5"/>
        <v>0</v>
      </c>
      <c r="L37" s="142">
        <f t="shared" si="8"/>
        <v>0</v>
      </c>
      <c r="M37" s="142" t="str">
        <f t="shared" si="9"/>
        <v/>
      </c>
      <c r="N37" s="210"/>
    </row>
    <row r="38" spans="1:14">
      <c r="A38" s="185">
        <f t="shared" si="3"/>
        <v>28</v>
      </c>
      <c r="B38" s="250"/>
      <c r="C38" s="231" t="s">
        <v>164</v>
      </c>
      <c r="D38" s="231"/>
      <c r="E38" s="243"/>
      <c r="F38" s="241"/>
      <c r="G38" s="242"/>
      <c r="H38" s="253"/>
      <c r="I38" s="242"/>
      <c r="J38" s="4">
        <f t="shared" si="4"/>
        <v>0</v>
      </c>
      <c r="K38" s="4">
        <f t="shared" si="5"/>
        <v>0</v>
      </c>
      <c r="L38" s="146">
        <f t="shared" si="8"/>
        <v>0</v>
      </c>
      <c r="M38" s="146" t="str">
        <f t="shared" si="9"/>
        <v/>
      </c>
      <c r="N38" s="210"/>
    </row>
    <row r="39" spans="1:14" ht="18" customHeight="1">
      <c r="A39" s="186">
        <f t="shared" si="3"/>
        <v>29</v>
      </c>
      <c r="B39" s="91" t="s">
        <v>51</v>
      </c>
      <c r="C39" s="56"/>
      <c r="D39" s="56"/>
      <c r="E39" s="43"/>
      <c r="F39" s="166">
        <f>SUM(F26:F38)</f>
        <v>33775168.170000002</v>
      </c>
      <c r="G39" s="133">
        <f>SUM(G26:G38)</f>
        <v>29587675.100000001</v>
      </c>
      <c r="H39" s="167">
        <f>SUM(H26:H38)</f>
        <v>0</v>
      </c>
      <c r="I39" s="133">
        <f>SUM(I26:I38)</f>
        <v>0</v>
      </c>
      <c r="J39" s="6">
        <f t="shared" si="4"/>
        <v>33775168.170000002</v>
      </c>
      <c r="K39" s="6">
        <f t="shared" si="5"/>
        <v>29587675.100000001</v>
      </c>
      <c r="L39" s="120">
        <f t="shared" si="8"/>
        <v>0.2934957782388683</v>
      </c>
      <c r="M39" s="120">
        <f t="shared" si="9"/>
        <v>1.1415282902711068</v>
      </c>
      <c r="N39" s="214"/>
    </row>
    <row r="40" spans="1:14" ht="15.6" thickBot="1">
      <c r="A40" s="197">
        <f t="shared" si="3"/>
        <v>30</v>
      </c>
      <c r="B40" s="198"/>
      <c r="C40" s="199"/>
      <c r="D40" s="199"/>
      <c r="E40" s="200"/>
      <c r="F40" s="201"/>
      <c r="G40" s="202"/>
      <c r="H40" s="203"/>
      <c r="I40" s="202"/>
      <c r="J40" s="204"/>
      <c r="K40" s="204"/>
      <c r="L40" s="205"/>
      <c r="M40" s="205"/>
      <c r="N40" s="219"/>
    </row>
    <row r="41" spans="1:14" ht="18" customHeight="1" thickTop="1">
      <c r="A41" s="187">
        <f t="shared" si="3"/>
        <v>31</v>
      </c>
      <c r="B41" s="50" t="s">
        <v>52</v>
      </c>
      <c r="C41" s="50"/>
      <c r="D41" s="50"/>
      <c r="E41" s="40"/>
      <c r="F41" s="148"/>
      <c r="G41" s="126"/>
      <c r="H41" s="148"/>
      <c r="I41" s="126"/>
      <c r="J41" s="128"/>
      <c r="K41" s="128"/>
      <c r="L41" s="142"/>
      <c r="M41" s="142"/>
      <c r="N41" s="220"/>
    </row>
    <row r="42" spans="1:14">
      <c r="A42" s="188">
        <f t="shared" si="3"/>
        <v>32</v>
      </c>
      <c r="B42" s="96"/>
      <c r="C42" s="96" t="s">
        <v>53</v>
      </c>
      <c r="D42" s="96"/>
      <c r="E42" s="41"/>
      <c r="F42" s="150"/>
      <c r="G42" s="149"/>
      <c r="H42" s="150"/>
      <c r="I42" s="149"/>
      <c r="J42" s="151"/>
      <c r="K42" s="151"/>
      <c r="L42" s="130"/>
      <c r="M42" s="130"/>
      <c r="N42" s="221"/>
    </row>
    <row r="43" spans="1:14">
      <c r="A43" s="188">
        <f t="shared" si="3"/>
        <v>33</v>
      </c>
      <c r="B43" s="39"/>
      <c r="C43" s="39"/>
      <c r="D43" s="39" t="s">
        <v>110</v>
      </c>
      <c r="E43" s="2">
        <v>4110</v>
      </c>
      <c r="F43" s="241">
        <v>0</v>
      </c>
      <c r="G43" s="242">
        <v>0</v>
      </c>
      <c r="H43" s="131"/>
      <c r="I43" s="132"/>
      <c r="J43" s="3">
        <f t="shared" ref="J43:J105" si="10">H43+F43</f>
        <v>0</v>
      </c>
      <c r="K43" s="3">
        <f t="shared" ref="K43:K105" si="11">I43+G43</f>
        <v>0</v>
      </c>
      <c r="L43" s="142">
        <f>K43/$K$85</f>
        <v>0</v>
      </c>
      <c r="M43" s="142" t="str">
        <f t="shared" ref="M43:M44" si="12">IFERROR(J43/K43,"")</f>
        <v/>
      </c>
      <c r="N43" s="210"/>
    </row>
    <row r="44" spans="1:14">
      <c r="A44" s="188">
        <f t="shared" si="3"/>
        <v>34</v>
      </c>
      <c r="B44" s="39"/>
      <c r="C44" s="39"/>
      <c r="D44" s="39" t="s">
        <v>119</v>
      </c>
      <c r="E44" s="2">
        <v>4190</v>
      </c>
      <c r="F44" s="248">
        <v>968384.37</v>
      </c>
      <c r="G44" s="249">
        <v>878578</v>
      </c>
      <c r="H44" s="241">
        <v>0</v>
      </c>
      <c r="I44" s="242">
        <v>0</v>
      </c>
      <c r="J44" s="3">
        <f t="shared" si="10"/>
        <v>968384.37</v>
      </c>
      <c r="K44" s="3">
        <f t="shared" si="11"/>
        <v>878578</v>
      </c>
      <c r="L44" s="142">
        <f>K44/$K$85</f>
        <v>8.715079268041187E-3</v>
      </c>
      <c r="M44" s="142">
        <f t="shared" si="12"/>
        <v>1.1022178679639145</v>
      </c>
      <c r="N44" s="210"/>
    </row>
    <row r="45" spans="1:14">
      <c r="A45" s="188">
        <f t="shared" si="3"/>
        <v>35</v>
      </c>
      <c r="B45" s="99"/>
      <c r="C45" s="99" t="s">
        <v>54</v>
      </c>
      <c r="D45" s="99"/>
      <c r="E45" s="22"/>
      <c r="F45" s="153"/>
      <c r="G45" s="152"/>
      <c r="H45" s="26"/>
      <c r="I45" s="145"/>
      <c r="J45" s="3"/>
      <c r="K45" s="3"/>
      <c r="L45" s="142"/>
      <c r="M45" s="142"/>
      <c r="N45" s="222"/>
    </row>
    <row r="46" spans="1:14">
      <c r="A46" s="188">
        <f t="shared" si="3"/>
        <v>36</v>
      </c>
      <c r="B46" s="39"/>
      <c r="C46" s="39"/>
      <c r="D46" s="39" t="s">
        <v>111</v>
      </c>
      <c r="E46" s="2">
        <v>4330</v>
      </c>
      <c r="F46" s="241">
        <v>0</v>
      </c>
      <c r="G46" s="241">
        <v>0</v>
      </c>
      <c r="H46" s="131"/>
      <c r="I46" s="132"/>
      <c r="J46" s="3">
        <f t="shared" si="10"/>
        <v>0</v>
      </c>
      <c r="K46" s="3">
        <f t="shared" si="11"/>
        <v>0</v>
      </c>
      <c r="L46" s="142">
        <f>K46/$K$85</f>
        <v>0</v>
      </c>
      <c r="M46" s="142" t="str">
        <f t="shared" ref="M46:M48" si="13">IFERROR(J46/K46,"")</f>
        <v/>
      </c>
      <c r="N46" s="222"/>
    </row>
    <row r="47" spans="1:14">
      <c r="A47" s="188">
        <f t="shared" si="3"/>
        <v>37</v>
      </c>
      <c r="B47" s="39"/>
      <c r="C47" s="39"/>
      <c r="D47" s="39" t="s">
        <v>55</v>
      </c>
      <c r="E47" s="2">
        <v>4390</v>
      </c>
      <c r="F47" s="127"/>
      <c r="G47" s="174"/>
      <c r="H47" s="241">
        <v>0</v>
      </c>
      <c r="I47" s="242">
        <v>0</v>
      </c>
      <c r="J47" s="3">
        <f t="shared" si="10"/>
        <v>0</v>
      </c>
      <c r="K47" s="3">
        <f t="shared" si="11"/>
        <v>0</v>
      </c>
      <c r="L47" s="142">
        <f>K47/$K$85</f>
        <v>0</v>
      </c>
      <c r="M47" s="142" t="str">
        <f t="shared" si="13"/>
        <v/>
      </c>
      <c r="N47" s="210"/>
    </row>
    <row r="48" spans="1:14">
      <c r="A48" s="188">
        <f t="shared" si="3"/>
        <v>38</v>
      </c>
      <c r="B48" s="231"/>
      <c r="C48" s="231"/>
      <c r="D48" s="231"/>
      <c r="E48" s="233"/>
      <c r="F48" s="241"/>
      <c r="G48" s="242"/>
      <c r="H48" s="241"/>
      <c r="I48" s="242"/>
      <c r="J48" s="3">
        <f t="shared" si="10"/>
        <v>0</v>
      </c>
      <c r="K48" s="3">
        <f t="shared" si="11"/>
        <v>0</v>
      </c>
      <c r="L48" s="142">
        <f>K48/$K$85</f>
        <v>0</v>
      </c>
      <c r="M48" s="142" t="str">
        <f t="shared" si="13"/>
        <v/>
      </c>
      <c r="N48" s="210"/>
    </row>
    <row r="49" spans="1:14">
      <c r="A49" s="188">
        <f t="shared" si="3"/>
        <v>39</v>
      </c>
      <c r="B49" s="99" t="s">
        <v>56</v>
      </c>
      <c r="C49" s="99"/>
      <c r="D49" s="99"/>
      <c r="E49" s="22"/>
      <c r="F49" s="153"/>
      <c r="G49" s="152"/>
      <c r="H49" s="26"/>
      <c r="I49" s="145"/>
      <c r="J49" s="3"/>
      <c r="K49" s="3"/>
      <c r="L49" s="142"/>
      <c r="M49" s="142"/>
      <c r="N49" s="222"/>
    </row>
    <row r="50" spans="1:14">
      <c r="A50" s="188">
        <f t="shared" si="3"/>
        <v>40</v>
      </c>
      <c r="B50" s="39"/>
      <c r="C50" s="39"/>
      <c r="D50" s="39" t="s">
        <v>112</v>
      </c>
      <c r="E50" s="2">
        <v>4510</v>
      </c>
      <c r="F50" s="138"/>
      <c r="G50" s="137"/>
      <c r="H50" s="241">
        <v>52880</v>
      </c>
      <c r="I50" s="242">
        <v>29022</v>
      </c>
      <c r="J50" s="3">
        <f t="shared" si="10"/>
        <v>52880</v>
      </c>
      <c r="K50" s="3">
        <f t="shared" si="11"/>
        <v>29022</v>
      </c>
      <c r="L50" s="142">
        <f>K50/$K$85</f>
        <v>2.8788454811876844E-4</v>
      </c>
      <c r="M50" s="142">
        <f t="shared" ref="M50:M51" si="14">IFERROR(J50/K50,"")</f>
        <v>1.8220660188822273</v>
      </c>
      <c r="N50" s="210"/>
    </row>
    <row r="51" spans="1:14">
      <c r="A51" s="188">
        <f t="shared" si="3"/>
        <v>41</v>
      </c>
      <c r="B51" s="39"/>
      <c r="C51" s="39"/>
      <c r="D51" s="39" t="s">
        <v>3</v>
      </c>
      <c r="E51" s="2">
        <v>4515</v>
      </c>
      <c r="F51" s="138"/>
      <c r="G51" s="137"/>
      <c r="H51" s="241">
        <v>9341787.3599999994</v>
      </c>
      <c r="I51" s="242">
        <f>8689072+398764</f>
        <v>9087836</v>
      </c>
      <c r="J51" s="3">
        <f t="shared" si="10"/>
        <v>9341787.3599999994</v>
      </c>
      <c r="K51" s="3">
        <f t="shared" si="11"/>
        <v>9087836</v>
      </c>
      <c r="L51" s="142">
        <f>K51/$K$85</f>
        <v>9.0147045697659564E-2</v>
      </c>
      <c r="M51" s="142">
        <f t="shared" si="14"/>
        <v>1.0279440958221517</v>
      </c>
      <c r="N51" s="210"/>
    </row>
    <row r="52" spans="1:14">
      <c r="A52" s="188">
        <f t="shared" si="3"/>
        <v>42</v>
      </c>
      <c r="B52" s="99"/>
      <c r="C52" s="99"/>
      <c r="D52" s="99" t="s">
        <v>4</v>
      </c>
      <c r="E52" s="22"/>
      <c r="F52" s="138"/>
      <c r="G52" s="137"/>
      <c r="H52" s="26"/>
      <c r="I52" s="145"/>
      <c r="J52" s="3"/>
      <c r="K52" s="3"/>
      <c r="L52" s="142"/>
      <c r="M52" s="142"/>
      <c r="N52" s="222"/>
    </row>
    <row r="53" spans="1:14">
      <c r="A53" s="188">
        <f t="shared" si="3"/>
        <v>43</v>
      </c>
      <c r="B53" s="39"/>
      <c r="C53" s="39"/>
      <c r="D53" s="39" t="s">
        <v>57</v>
      </c>
      <c r="E53" s="2" t="s">
        <v>58</v>
      </c>
      <c r="F53" s="138"/>
      <c r="G53" s="137"/>
      <c r="H53" s="241">
        <v>1641179</v>
      </c>
      <c r="I53" s="242">
        <v>1498807</v>
      </c>
      <c r="J53" s="3">
        <f t="shared" si="10"/>
        <v>1641179</v>
      </c>
      <c r="K53" s="3">
        <f t="shared" si="11"/>
        <v>1498807</v>
      </c>
      <c r="L53" s="142">
        <f>K53/$K$85</f>
        <v>1.4867458338923814E-2</v>
      </c>
      <c r="M53" s="142">
        <f t="shared" ref="M53:M56" si="15">IFERROR(J53/K53,"")</f>
        <v>1.0949902155514353</v>
      </c>
      <c r="N53" s="210"/>
    </row>
    <row r="54" spans="1:14">
      <c r="A54" s="188">
        <f t="shared" si="3"/>
        <v>44</v>
      </c>
      <c r="B54" s="39"/>
      <c r="C54" s="39"/>
      <c r="D54" s="39" t="s">
        <v>59</v>
      </c>
      <c r="E54" s="2" t="s">
        <v>60</v>
      </c>
      <c r="F54" s="138"/>
      <c r="G54" s="137"/>
      <c r="H54" s="241">
        <v>28307</v>
      </c>
      <c r="I54" s="242">
        <v>26949</v>
      </c>
      <c r="J54" s="3">
        <f t="shared" si="10"/>
        <v>28307</v>
      </c>
      <c r="K54" s="3">
        <f t="shared" si="11"/>
        <v>26949</v>
      </c>
      <c r="L54" s="142">
        <f>K54/$K$85</f>
        <v>2.6732136611028494E-4</v>
      </c>
      <c r="M54" s="142">
        <f t="shared" si="15"/>
        <v>1.0503914802033472</v>
      </c>
      <c r="N54" s="210"/>
    </row>
    <row r="55" spans="1:14">
      <c r="A55" s="188">
        <f t="shared" si="3"/>
        <v>45</v>
      </c>
      <c r="B55" s="39"/>
      <c r="C55" s="39"/>
      <c r="D55" s="101" t="s">
        <v>139</v>
      </c>
      <c r="E55" s="2">
        <v>4535</v>
      </c>
      <c r="F55" s="138"/>
      <c r="G55" s="137"/>
      <c r="H55" s="241">
        <v>137140</v>
      </c>
      <c r="I55" s="242">
        <f>459464.16</f>
        <v>459464.16</v>
      </c>
      <c r="J55" s="3">
        <f t="shared" si="10"/>
        <v>137140</v>
      </c>
      <c r="K55" s="3">
        <f t="shared" si="11"/>
        <v>459464.16</v>
      </c>
      <c r="L55" s="142">
        <f>K55/$K$85</f>
        <v>4.557667703065588E-3</v>
      </c>
      <c r="M55" s="142">
        <f t="shared" si="15"/>
        <v>0.29847812286381598</v>
      </c>
      <c r="N55" s="210"/>
    </row>
    <row r="56" spans="1:14">
      <c r="A56" s="188">
        <f t="shared" si="3"/>
        <v>46</v>
      </c>
      <c r="B56" s="39"/>
      <c r="C56" s="39"/>
      <c r="D56" s="39" t="s">
        <v>61</v>
      </c>
      <c r="E56" s="2" t="s">
        <v>62</v>
      </c>
      <c r="F56" s="138"/>
      <c r="G56" s="137"/>
      <c r="H56" s="241">
        <v>50000</v>
      </c>
      <c r="I56" s="242">
        <v>36000</v>
      </c>
      <c r="J56" s="3">
        <f t="shared" si="10"/>
        <v>50000</v>
      </c>
      <c r="K56" s="3">
        <f t="shared" si="11"/>
        <v>36000</v>
      </c>
      <c r="L56" s="142">
        <f>K56/$K$85</f>
        <v>3.5710301606628291E-4</v>
      </c>
      <c r="M56" s="142">
        <f t="shared" si="15"/>
        <v>1.3888888888888888</v>
      </c>
      <c r="N56" s="210"/>
    </row>
    <row r="57" spans="1:14">
      <c r="A57" s="188">
        <f t="shared" si="3"/>
        <v>47</v>
      </c>
      <c r="B57" s="99"/>
      <c r="C57" s="99"/>
      <c r="D57" s="99" t="s">
        <v>137</v>
      </c>
      <c r="E57" s="22"/>
      <c r="F57" s="138"/>
      <c r="G57" s="137"/>
      <c r="H57" s="26"/>
      <c r="I57" s="145"/>
      <c r="J57" s="3"/>
      <c r="K57" s="3"/>
      <c r="L57" s="142"/>
      <c r="M57" s="142"/>
      <c r="N57" s="222"/>
    </row>
    <row r="58" spans="1:14">
      <c r="A58" s="188">
        <f t="shared" si="3"/>
        <v>48</v>
      </c>
      <c r="B58" s="39"/>
      <c r="C58" s="39"/>
      <c r="D58" s="39" t="s">
        <v>134</v>
      </c>
      <c r="E58" s="2" t="s">
        <v>63</v>
      </c>
      <c r="F58" s="138"/>
      <c r="G58" s="137"/>
      <c r="H58" s="241">
        <v>3918655</v>
      </c>
      <c r="I58" s="242">
        <v>3589241</v>
      </c>
      <c r="J58" s="3">
        <f t="shared" si="10"/>
        <v>3918655</v>
      </c>
      <c r="K58" s="3">
        <f t="shared" si="11"/>
        <v>3589241</v>
      </c>
      <c r="L58" s="142">
        <f t="shared" ref="L58:L71" si="16">K58/$K$85</f>
        <v>3.5603577402465593E-2</v>
      </c>
      <c r="M58" s="142">
        <f t="shared" ref="M58:M71" si="17">IFERROR(J58/K58,"")</f>
        <v>1.0917781781719311</v>
      </c>
      <c r="N58" s="210"/>
    </row>
    <row r="59" spans="1:14">
      <c r="A59" s="188">
        <f t="shared" si="3"/>
        <v>49</v>
      </c>
      <c r="B59" s="39"/>
      <c r="C59" s="39"/>
      <c r="D59" s="39" t="s">
        <v>135</v>
      </c>
      <c r="E59" s="2">
        <v>4550</v>
      </c>
      <c r="F59" s="138"/>
      <c r="G59" s="137"/>
      <c r="H59" s="241">
        <v>7200</v>
      </c>
      <c r="I59" s="242">
        <v>336000</v>
      </c>
      <c r="J59" s="3">
        <f t="shared" si="10"/>
        <v>7200</v>
      </c>
      <c r="K59" s="3">
        <f t="shared" si="11"/>
        <v>336000</v>
      </c>
      <c r="L59" s="142">
        <f t="shared" si="16"/>
        <v>3.3329614832853073E-3</v>
      </c>
      <c r="M59" s="142">
        <f t="shared" si="17"/>
        <v>2.1428571428571429E-2</v>
      </c>
      <c r="N59" s="210"/>
    </row>
    <row r="60" spans="1:14">
      <c r="A60" s="188">
        <f t="shared" si="3"/>
        <v>50</v>
      </c>
      <c r="B60" s="39"/>
      <c r="C60" s="39"/>
      <c r="D60" s="39" t="s">
        <v>64</v>
      </c>
      <c r="E60" s="2" t="s">
        <v>65</v>
      </c>
      <c r="F60" s="138"/>
      <c r="G60" s="137"/>
      <c r="H60" s="241">
        <v>0</v>
      </c>
      <c r="I60" s="242">
        <v>0</v>
      </c>
      <c r="J60" s="3">
        <f t="shared" si="10"/>
        <v>0</v>
      </c>
      <c r="K60" s="3">
        <f t="shared" si="11"/>
        <v>0</v>
      </c>
      <c r="L60" s="142">
        <f t="shared" si="16"/>
        <v>0</v>
      </c>
      <c r="M60" s="142" t="str">
        <f t="shared" si="17"/>
        <v/>
      </c>
      <c r="N60" s="210"/>
    </row>
    <row r="61" spans="1:14">
      <c r="A61" s="188">
        <f t="shared" si="3"/>
        <v>51</v>
      </c>
      <c r="B61" s="39"/>
      <c r="C61" s="39"/>
      <c r="D61" s="39" t="s">
        <v>141</v>
      </c>
      <c r="E61" s="2" t="s">
        <v>66</v>
      </c>
      <c r="F61" s="138"/>
      <c r="G61" s="137"/>
      <c r="H61" s="241">
        <v>313674</v>
      </c>
      <c r="I61" s="242">
        <v>277413</v>
      </c>
      <c r="J61" s="3">
        <f t="shared" si="10"/>
        <v>313674</v>
      </c>
      <c r="K61" s="3">
        <f t="shared" si="11"/>
        <v>277413</v>
      </c>
      <c r="L61" s="142">
        <f t="shared" si="16"/>
        <v>2.751806083222104E-3</v>
      </c>
      <c r="M61" s="142">
        <f t="shared" si="17"/>
        <v>1.1307112500135177</v>
      </c>
      <c r="N61" s="210"/>
    </row>
    <row r="62" spans="1:14">
      <c r="A62" s="188">
        <f t="shared" si="3"/>
        <v>52</v>
      </c>
      <c r="B62" s="39"/>
      <c r="C62" s="39"/>
      <c r="D62" s="39" t="s">
        <v>150</v>
      </c>
      <c r="E62" s="2" t="s">
        <v>67</v>
      </c>
      <c r="F62" s="138"/>
      <c r="G62" s="137"/>
      <c r="H62" s="241">
        <v>478611</v>
      </c>
      <c r="I62" s="242">
        <v>450737</v>
      </c>
      <c r="J62" s="3">
        <f t="shared" si="10"/>
        <v>478611</v>
      </c>
      <c r="K62" s="3">
        <f t="shared" si="11"/>
        <v>450737</v>
      </c>
      <c r="L62" s="142">
        <f t="shared" si="16"/>
        <v>4.4710983931296709E-3</v>
      </c>
      <c r="M62" s="142">
        <f t="shared" si="17"/>
        <v>1.0618409405041078</v>
      </c>
      <c r="N62" s="210"/>
    </row>
    <row r="63" spans="1:14">
      <c r="A63" s="188">
        <f t="shared" si="3"/>
        <v>53</v>
      </c>
      <c r="B63" s="39"/>
      <c r="C63" s="39"/>
      <c r="D63" s="39" t="s">
        <v>142</v>
      </c>
      <c r="E63" s="2">
        <v>4559</v>
      </c>
      <c r="F63" s="138"/>
      <c r="G63" s="137"/>
      <c r="H63" s="241">
        <v>56960</v>
      </c>
      <c r="I63" s="242">
        <v>51931</v>
      </c>
      <c r="J63" s="3">
        <f t="shared" si="10"/>
        <v>56960</v>
      </c>
      <c r="K63" s="3">
        <f t="shared" si="11"/>
        <v>51931</v>
      </c>
      <c r="L63" s="142">
        <f t="shared" si="16"/>
        <v>5.1513102020383714E-4</v>
      </c>
      <c r="M63" s="142">
        <f t="shared" si="17"/>
        <v>1.096840037742389</v>
      </c>
      <c r="N63" s="210"/>
    </row>
    <row r="64" spans="1:14">
      <c r="A64" s="188">
        <f t="shared" si="3"/>
        <v>54</v>
      </c>
      <c r="B64" s="39"/>
      <c r="C64" s="39"/>
      <c r="D64" s="39" t="s">
        <v>151</v>
      </c>
      <c r="E64" s="2">
        <v>4553</v>
      </c>
      <c r="F64" s="138"/>
      <c r="G64" s="137"/>
      <c r="H64" s="241">
        <v>0</v>
      </c>
      <c r="I64" s="242">
        <v>0</v>
      </c>
      <c r="J64" s="3">
        <f t="shared" si="10"/>
        <v>0</v>
      </c>
      <c r="K64" s="3">
        <f t="shared" si="11"/>
        <v>0</v>
      </c>
      <c r="L64" s="142">
        <f t="shared" si="16"/>
        <v>0</v>
      </c>
      <c r="M64" s="142" t="str">
        <f t="shared" si="17"/>
        <v/>
      </c>
      <c r="N64" s="210"/>
    </row>
    <row r="65" spans="1:14">
      <c r="A65" s="188">
        <f t="shared" si="3"/>
        <v>55</v>
      </c>
      <c r="B65" s="39"/>
      <c r="C65" s="39"/>
      <c r="D65" s="39" t="s">
        <v>140</v>
      </c>
      <c r="E65" s="2">
        <v>4559</v>
      </c>
      <c r="F65" s="138"/>
      <c r="G65" s="137"/>
      <c r="H65" s="241">
        <v>4800</v>
      </c>
      <c r="I65" s="242">
        <v>0</v>
      </c>
      <c r="J65" s="3">
        <f t="shared" si="10"/>
        <v>4800</v>
      </c>
      <c r="K65" s="3">
        <f t="shared" si="11"/>
        <v>0</v>
      </c>
      <c r="L65" s="142">
        <f t="shared" si="16"/>
        <v>0</v>
      </c>
      <c r="M65" s="142" t="str">
        <f t="shared" si="17"/>
        <v/>
      </c>
      <c r="N65" s="210"/>
    </row>
    <row r="66" spans="1:14">
      <c r="A66" s="188">
        <f t="shared" si="3"/>
        <v>56</v>
      </c>
      <c r="B66" s="99"/>
      <c r="C66" s="99"/>
      <c r="D66" s="99" t="s">
        <v>170</v>
      </c>
      <c r="E66" s="42"/>
      <c r="F66" s="175"/>
      <c r="G66" s="176"/>
      <c r="H66" s="131"/>
      <c r="I66" s="132"/>
      <c r="J66" s="3">
        <f t="shared" si="10"/>
        <v>0</v>
      </c>
      <c r="K66" s="3">
        <f t="shared" si="11"/>
        <v>0</v>
      </c>
      <c r="L66" s="142">
        <f t="shared" si="16"/>
        <v>0</v>
      </c>
      <c r="M66" s="142" t="str">
        <f t="shared" si="17"/>
        <v/>
      </c>
      <c r="N66" s="210"/>
    </row>
    <row r="67" spans="1:14">
      <c r="A67" s="188">
        <f t="shared" si="3"/>
        <v>57</v>
      </c>
      <c r="B67" s="39"/>
      <c r="C67" s="39"/>
      <c r="D67" s="39" t="s">
        <v>152</v>
      </c>
      <c r="E67" s="2">
        <v>4590</v>
      </c>
      <c r="F67" s="138"/>
      <c r="G67" s="137"/>
      <c r="H67" s="241">
        <v>0</v>
      </c>
      <c r="I67" s="242">
        <v>0</v>
      </c>
      <c r="J67" s="3">
        <f t="shared" si="10"/>
        <v>0</v>
      </c>
      <c r="K67" s="3">
        <f t="shared" si="11"/>
        <v>0</v>
      </c>
      <c r="L67" s="142">
        <f t="shared" si="16"/>
        <v>0</v>
      </c>
      <c r="M67" s="142" t="str">
        <f t="shared" si="17"/>
        <v/>
      </c>
      <c r="N67" s="210"/>
    </row>
    <row r="68" spans="1:14">
      <c r="A68" s="188">
        <f t="shared" si="3"/>
        <v>58</v>
      </c>
      <c r="B68" s="39"/>
      <c r="C68" s="39"/>
      <c r="D68" s="39" t="s">
        <v>153</v>
      </c>
      <c r="E68" s="2">
        <v>4590</v>
      </c>
      <c r="F68" s="138"/>
      <c r="G68" s="137"/>
      <c r="H68" s="241">
        <v>0</v>
      </c>
      <c r="I68" s="242">
        <v>0</v>
      </c>
      <c r="J68" s="3">
        <f t="shared" si="10"/>
        <v>0</v>
      </c>
      <c r="K68" s="3">
        <f t="shared" si="11"/>
        <v>0</v>
      </c>
      <c r="L68" s="142">
        <f t="shared" si="16"/>
        <v>0</v>
      </c>
      <c r="M68" s="142" t="str">
        <f t="shared" si="17"/>
        <v/>
      </c>
      <c r="N68" s="210"/>
    </row>
    <row r="69" spans="1:14">
      <c r="A69" s="188">
        <f t="shared" si="3"/>
        <v>59</v>
      </c>
      <c r="B69" s="39"/>
      <c r="C69" s="39"/>
      <c r="D69" s="39" t="s">
        <v>154</v>
      </c>
      <c r="E69" s="2">
        <v>4590</v>
      </c>
      <c r="F69" s="138"/>
      <c r="G69" s="137"/>
      <c r="H69" s="241">
        <v>0</v>
      </c>
      <c r="I69" s="242">
        <v>0</v>
      </c>
      <c r="J69" s="3">
        <f t="shared" si="10"/>
        <v>0</v>
      </c>
      <c r="K69" s="3">
        <f t="shared" si="11"/>
        <v>0</v>
      </c>
      <c r="L69" s="142">
        <f t="shared" si="16"/>
        <v>0</v>
      </c>
      <c r="M69" s="142" t="str">
        <f t="shared" si="17"/>
        <v/>
      </c>
      <c r="N69" s="210"/>
    </row>
    <row r="70" spans="1:14">
      <c r="A70" s="188">
        <f t="shared" si="3"/>
        <v>60</v>
      </c>
      <c r="B70" s="39"/>
      <c r="C70" s="39"/>
      <c r="D70" s="39" t="s">
        <v>155</v>
      </c>
      <c r="E70" s="2">
        <v>4590</v>
      </c>
      <c r="F70" s="138"/>
      <c r="G70" s="137"/>
      <c r="H70" s="241">
        <v>0</v>
      </c>
      <c r="I70" s="242">
        <v>0</v>
      </c>
      <c r="J70" s="3">
        <f t="shared" si="10"/>
        <v>0</v>
      </c>
      <c r="K70" s="3">
        <f t="shared" si="11"/>
        <v>0</v>
      </c>
      <c r="L70" s="142">
        <f t="shared" si="16"/>
        <v>0</v>
      </c>
      <c r="M70" s="142" t="str">
        <f t="shared" si="17"/>
        <v/>
      </c>
      <c r="N70" s="210"/>
    </row>
    <row r="71" spans="1:14">
      <c r="A71" s="188">
        <f t="shared" si="3"/>
        <v>61</v>
      </c>
      <c r="B71" s="39"/>
      <c r="C71" s="39"/>
      <c r="D71" s="39" t="s">
        <v>156</v>
      </c>
      <c r="E71" s="2">
        <v>4590</v>
      </c>
      <c r="F71" s="138"/>
      <c r="G71" s="137"/>
      <c r="H71" s="241">
        <v>0</v>
      </c>
      <c r="I71" s="242">
        <v>0</v>
      </c>
      <c r="J71" s="3">
        <f t="shared" si="10"/>
        <v>0</v>
      </c>
      <c r="K71" s="3">
        <f t="shared" si="11"/>
        <v>0</v>
      </c>
      <c r="L71" s="142">
        <f t="shared" si="16"/>
        <v>0</v>
      </c>
      <c r="M71" s="142" t="str">
        <f t="shared" si="17"/>
        <v/>
      </c>
      <c r="N71" s="210"/>
    </row>
    <row r="72" spans="1:14">
      <c r="A72" s="188">
        <f t="shared" si="3"/>
        <v>62</v>
      </c>
      <c r="B72" s="39"/>
      <c r="C72" s="39"/>
      <c r="D72" s="39" t="s">
        <v>187</v>
      </c>
      <c r="E72" s="2">
        <v>4590</v>
      </c>
      <c r="F72" s="138"/>
      <c r="G72" s="137"/>
      <c r="H72" s="241">
        <v>0</v>
      </c>
      <c r="I72" s="242">
        <v>0</v>
      </c>
      <c r="J72" s="3">
        <f t="shared" si="10"/>
        <v>0</v>
      </c>
      <c r="K72" s="3">
        <f t="shared" si="11"/>
        <v>0</v>
      </c>
      <c r="L72" s="142">
        <f t="shared" ref="L72:L80" si="18">K72/$K$85</f>
        <v>0</v>
      </c>
      <c r="M72" s="142" t="str">
        <f t="shared" ref="M72:M80" si="19">IFERROR(J72/K72,"")</f>
        <v/>
      </c>
      <c r="N72" s="210"/>
    </row>
    <row r="73" spans="1:14">
      <c r="A73" s="188">
        <f t="shared" si="3"/>
        <v>63</v>
      </c>
      <c r="B73" s="39"/>
      <c r="C73" s="39"/>
      <c r="D73" s="39" t="s">
        <v>113</v>
      </c>
      <c r="E73" s="2">
        <v>4580</v>
      </c>
      <c r="F73" s="138"/>
      <c r="G73" s="137"/>
      <c r="H73" s="241">
        <v>1414.43</v>
      </c>
      <c r="I73" s="242">
        <v>0</v>
      </c>
      <c r="J73" s="3">
        <f t="shared" si="10"/>
        <v>1414.43</v>
      </c>
      <c r="K73" s="3">
        <f t="shared" si="11"/>
        <v>0</v>
      </c>
      <c r="L73" s="142">
        <f t="shared" si="18"/>
        <v>0</v>
      </c>
      <c r="M73" s="142" t="str">
        <f t="shared" si="19"/>
        <v/>
      </c>
      <c r="N73" s="210"/>
    </row>
    <row r="74" spans="1:14">
      <c r="A74" s="188">
        <f t="shared" si="3"/>
        <v>64</v>
      </c>
      <c r="B74" s="39"/>
      <c r="C74" s="39"/>
      <c r="D74" s="39" t="s">
        <v>171</v>
      </c>
      <c r="E74" s="2" t="s">
        <v>68</v>
      </c>
      <c r="F74" s="138"/>
      <c r="G74" s="137"/>
      <c r="H74" s="241">
        <v>0</v>
      </c>
      <c r="I74" s="242">
        <v>0</v>
      </c>
      <c r="J74" s="3">
        <f t="shared" si="10"/>
        <v>0</v>
      </c>
      <c r="K74" s="3">
        <f t="shared" si="11"/>
        <v>0</v>
      </c>
      <c r="L74" s="142">
        <f t="shared" si="18"/>
        <v>0</v>
      </c>
      <c r="M74" s="142" t="str">
        <f t="shared" si="19"/>
        <v/>
      </c>
      <c r="N74" s="210"/>
    </row>
    <row r="75" spans="1:14">
      <c r="A75" s="188">
        <f t="shared" si="3"/>
        <v>65</v>
      </c>
      <c r="B75" s="39"/>
      <c r="C75" s="39"/>
      <c r="D75" s="70" t="s">
        <v>138</v>
      </c>
      <c r="E75" s="2">
        <v>4590</v>
      </c>
      <c r="F75" s="138"/>
      <c r="G75" s="137"/>
      <c r="H75" s="241">
        <v>349022</v>
      </c>
      <c r="I75" s="242">
        <v>512323</v>
      </c>
      <c r="J75" s="3">
        <f t="shared" si="10"/>
        <v>349022</v>
      </c>
      <c r="K75" s="3">
        <f t="shared" si="11"/>
        <v>512323</v>
      </c>
      <c r="L75" s="142">
        <f t="shared" si="18"/>
        <v>5.0820024583368411E-3</v>
      </c>
      <c r="M75" s="142">
        <f t="shared" si="19"/>
        <v>0.6812538183919129</v>
      </c>
      <c r="N75" s="210"/>
    </row>
    <row r="76" spans="1:14">
      <c r="A76" s="188">
        <f t="shared" si="3"/>
        <v>66</v>
      </c>
      <c r="B76" s="244"/>
      <c r="C76" s="231" t="s">
        <v>164</v>
      </c>
      <c r="D76" s="244"/>
      <c r="E76" s="245"/>
      <c r="F76" s="246"/>
      <c r="G76" s="247"/>
      <c r="H76" s="246"/>
      <c r="I76" s="247"/>
      <c r="J76" s="3">
        <f t="shared" si="10"/>
        <v>0</v>
      </c>
      <c r="K76" s="3">
        <f t="shared" si="11"/>
        <v>0</v>
      </c>
      <c r="L76" s="142">
        <f t="shared" si="18"/>
        <v>0</v>
      </c>
      <c r="M76" s="142" t="str">
        <f t="shared" si="19"/>
        <v/>
      </c>
      <c r="N76" s="210"/>
    </row>
    <row r="77" spans="1:14">
      <c r="A77" s="188">
        <f t="shared" si="3"/>
        <v>67</v>
      </c>
      <c r="B77" s="244"/>
      <c r="C77" s="231" t="s">
        <v>164</v>
      </c>
      <c r="D77" s="244"/>
      <c r="E77" s="245"/>
      <c r="F77" s="246"/>
      <c r="G77" s="247"/>
      <c r="H77" s="246"/>
      <c r="I77" s="247"/>
      <c r="J77" s="3">
        <f t="shared" si="10"/>
        <v>0</v>
      </c>
      <c r="K77" s="3">
        <f t="shared" si="11"/>
        <v>0</v>
      </c>
      <c r="L77" s="142">
        <f t="shared" si="18"/>
        <v>0</v>
      </c>
      <c r="M77" s="142" t="str">
        <f t="shared" si="19"/>
        <v/>
      </c>
      <c r="N77" s="210"/>
    </row>
    <row r="78" spans="1:14" ht="14.25" customHeight="1">
      <c r="A78" s="188">
        <f t="shared" si="3"/>
        <v>68</v>
      </c>
      <c r="B78" s="244"/>
      <c r="C78" s="231" t="s">
        <v>164</v>
      </c>
      <c r="D78" s="244"/>
      <c r="E78" s="245"/>
      <c r="F78" s="246"/>
      <c r="G78" s="247"/>
      <c r="H78" s="246"/>
      <c r="I78" s="247"/>
      <c r="J78" s="3">
        <f t="shared" si="10"/>
        <v>0</v>
      </c>
      <c r="K78" s="3">
        <f t="shared" si="11"/>
        <v>0</v>
      </c>
      <c r="L78" s="142">
        <f t="shared" si="18"/>
        <v>0</v>
      </c>
      <c r="M78" s="142" t="str">
        <f t="shared" si="19"/>
        <v/>
      </c>
      <c r="N78" s="210"/>
    </row>
    <row r="79" spans="1:14" ht="14.25" customHeight="1">
      <c r="A79" s="188">
        <f t="shared" ref="A79:A142" si="20">A78+1</f>
        <v>69</v>
      </c>
      <c r="B79" s="231"/>
      <c r="C79" s="231" t="s">
        <v>164</v>
      </c>
      <c r="D79" s="231"/>
      <c r="E79" s="243"/>
      <c r="F79" s="241"/>
      <c r="G79" s="242"/>
      <c r="H79" s="241"/>
      <c r="I79" s="242"/>
      <c r="J79" s="4">
        <f t="shared" si="10"/>
        <v>0</v>
      </c>
      <c r="K79" s="4">
        <f t="shared" si="11"/>
        <v>0</v>
      </c>
      <c r="L79" s="146">
        <f t="shared" si="18"/>
        <v>0</v>
      </c>
      <c r="M79" s="146" t="str">
        <f t="shared" si="19"/>
        <v/>
      </c>
      <c r="N79" s="210"/>
    </row>
    <row r="80" spans="1:14">
      <c r="A80" s="189">
        <f t="shared" si="20"/>
        <v>70</v>
      </c>
      <c r="B80" s="56" t="s">
        <v>69</v>
      </c>
      <c r="C80" s="56"/>
      <c r="D80" s="56"/>
      <c r="E80" s="43"/>
      <c r="F80" s="166">
        <f>SUM(F43:F79)</f>
        <v>968384.37</v>
      </c>
      <c r="G80" s="133">
        <f>SUM(G43:G79)</f>
        <v>878578</v>
      </c>
      <c r="H80" s="166">
        <f>SUM(H43:H79)</f>
        <v>16381629.789999999</v>
      </c>
      <c r="I80" s="133">
        <f>SUM(I43:I79)</f>
        <v>16355723.16</v>
      </c>
      <c r="J80" s="6">
        <f t="shared" si="10"/>
        <v>17350014.16</v>
      </c>
      <c r="K80" s="6">
        <f t="shared" si="11"/>
        <v>17234301.16</v>
      </c>
      <c r="L80" s="120">
        <f t="shared" si="18"/>
        <v>0.17095613677862884</v>
      </c>
      <c r="M80" s="120">
        <f t="shared" si="19"/>
        <v>1.0067141103619892</v>
      </c>
      <c r="N80" s="214"/>
    </row>
    <row r="81" spans="1:14" ht="18" customHeight="1">
      <c r="A81" s="188">
        <f t="shared" si="20"/>
        <v>71</v>
      </c>
      <c r="B81" s="39"/>
      <c r="C81" s="39"/>
      <c r="D81" s="39"/>
      <c r="E81" s="44"/>
      <c r="F81" s="155"/>
      <c r="G81" s="154"/>
      <c r="H81" s="155"/>
      <c r="I81" s="154"/>
      <c r="J81" s="156"/>
      <c r="K81" s="156"/>
      <c r="L81" s="157"/>
      <c r="M81" s="157"/>
      <c r="N81" s="223"/>
    </row>
    <row r="82" spans="1:14">
      <c r="A82" s="189">
        <f t="shared" si="20"/>
        <v>72</v>
      </c>
      <c r="B82" s="56" t="s">
        <v>172</v>
      </c>
      <c r="C82" s="56"/>
      <c r="D82" s="56"/>
      <c r="E82" s="41"/>
      <c r="F82" s="28"/>
      <c r="G82" s="139"/>
      <c r="H82" s="28"/>
      <c r="I82" s="139"/>
      <c r="J82" s="14"/>
      <c r="K82" s="14"/>
      <c r="L82" s="130"/>
      <c r="M82" s="130"/>
      <c r="N82" s="224"/>
    </row>
    <row r="83" spans="1:14" ht="18" customHeight="1">
      <c r="A83" s="188">
        <f t="shared" si="20"/>
        <v>73</v>
      </c>
      <c r="B83" s="231"/>
      <c r="C83" s="231"/>
      <c r="D83" s="231"/>
      <c r="E83" s="233"/>
      <c r="F83" s="241"/>
      <c r="G83" s="242"/>
      <c r="H83" s="241"/>
      <c r="I83" s="242"/>
      <c r="J83" s="3">
        <f t="shared" si="10"/>
        <v>0</v>
      </c>
      <c r="K83" s="3">
        <f t="shared" si="11"/>
        <v>0</v>
      </c>
      <c r="L83" s="142">
        <f>K83/$K$85</f>
        <v>0</v>
      </c>
      <c r="M83" s="142" t="str">
        <f t="shared" ref="M83:M85" si="21">IFERROR(J83/K83,"")</f>
        <v/>
      </c>
      <c r="N83" s="210"/>
    </row>
    <row r="84" spans="1:14">
      <c r="A84" s="188">
        <f t="shared" si="20"/>
        <v>74</v>
      </c>
      <c r="B84" s="231"/>
      <c r="C84" s="231"/>
      <c r="D84" s="231"/>
      <c r="E84" s="243"/>
      <c r="F84" s="241"/>
      <c r="G84" s="242"/>
      <c r="H84" s="241"/>
      <c r="I84" s="242"/>
      <c r="J84" s="4">
        <f t="shared" si="10"/>
        <v>0</v>
      </c>
      <c r="K84" s="4">
        <f t="shared" si="11"/>
        <v>0</v>
      </c>
      <c r="L84" s="146">
        <f>K84/$K$85</f>
        <v>0</v>
      </c>
      <c r="M84" s="146" t="str">
        <f t="shared" si="21"/>
        <v/>
      </c>
      <c r="N84" s="210"/>
    </row>
    <row r="85" spans="1:14" ht="18.75" customHeight="1" thickBot="1">
      <c r="A85" s="190">
        <f t="shared" si="20"/>
        <v>75</v>
      </c>
      <c r="B85" s="121" t="s">
        <v>74</v>
      </c>
      <c r="C85" s="121"/>
      <c r="D85" s="121"/>
      <c r="E85" s="45"/>
      <c r="F85" s="177">
        <f>F22+F39+F80+F83+F84</f>
        <v>89314751.330000013</v>
      </c>
      <c r="G85" s="158">
        <f>G22+G39+G80+G83+G84</f>
        <v>84455522.840000004</v>
      </c>
      <c r="H85" s="177">
        <f>H22+H39+H80+H83+H84</f>
        <v>16382889.789999999</v>
      </c>
      <c r="I85" s="158">
        <f>I22+I39+I80+I83+I84</f>
        <v>16355723.16</v>
      </c>
      <c r="J85" s="173">
        <f t="shared" si="10"/>
        <v>105697641.12</v>
      </c>
      <c r="K85" s="173">
        <f t="shared" si="11"/>
        <v>100811246</v>
      </c>
      <c r="L85" s="147">
        <f>K85/$K$85</f>
        <v>1</v>
      </c>
      <c r="M85" s="147">
        <f t="shared" si="21"/>
        <v>1.0484707343067659</v>
      </c>
      <c r="N85" s="225"/>
    </row>
    <row r="86" spans="1:14" ht="20.25" customHeight="1" thickTop="1">
      <c r="A86" s="191">
        <f t="shared" si="20"/>
        <v>76</v>
      </c>
      <c r="B86" s="268" t="s">
        <v>92</v>
      </c>
      <c r="C86" s="269"/>
      <c r="D86" s="269"/>
      <c r="E86" s="123"/>
      <c r="F86" s="160"/>
      <c r="G86" s="159"/>
      <c r="H86" s="178"/>
      <c r="I86" s="55"/>
      <c r="J86" s="161"/>
      <c r="K86" s="179"/>
      <c r="L86" s="162"/>
      <c r="M86" s="162"/>
      <c r="N86" s="226"/>
    </row>
    <row r="87" spans="1:14" ht="17.25" customHeight="1">
      <c r="A87" s="192">
        <f t="shared" si="20"/>
        <v>77</v>
      </c>
      <c r="B87" s="49"/>
      <c r="C87" s="50"/>
      <c r="D87" s="50" t="s">
        <v>75</v>
      </c>
      <c r="E87" s="17"/>
      <c r="F87" s="20"/>
      <c r="G87" s="19"/>
      <c r="H87" s="21"/>
      <c r="I87" s="19"/>
      <c r="J87" s="18"/>
      <c r="K87" s="18"/>
      <c r="L87" s="142"/>
      <c r="M87" s="142"/>
      <c r="N87" s="227"/>
    </row>
    <row r="88" spans="1:14" ht="17.25" customHeight="1">
      <c r="A88" s="188">
        <f t="shared" si="20"/>
        <v>78</v>
      </c>
      <c r="B88" s="51"/>
      <c r="C88" s="52" t="s">
        <v>30</v>
      </c>
      <c r="D88" s="53"/>
      <c r="E88" s="10"/>
      <c r="F88" s="11"/>
      <c r="G88" s="12"/>
      <c r="H88" s="13"/>
      <c r="I88" s="12"/>
      <c r="J88" s="14"/>
      <c r="K88" s="14"/>
      <c r="L88" s="130"/>
      <c r="M88" s="130"/>
      <c r="N88" s="224"/>
    </row>
    <row r="89" spans="1:14" ht="15" customHeight="1">
      <c r="A89" s="188">
        <f t="shared" si="20"/>
        <v>79</v>
      </c>
      <c r="B89" s="51"/>
      <c r="C89" s="54"/>
      <c r="D89" s="39" t="s">
        <v>27</v>
      </c>
      <c r="E89" s="2">
        <v>111</v>
      </c>
      <c r="F89" s="234">
        <v>0</v>
      </c>
      <c r="G89" s="235">
        <v>0</v>
      </c>
      <c r="H89" s="236">
        <v>0</v>
      </c>
      <c r="I89" s="235">
        <v>0</v>
      </c>
      <c r="J89" s="3">
        <f t="shared" si="10"/>
        <v>0</v>
      </c>
      <c r="K89" s="3">
        <f t="shared" si="11"/>
        <v>0</v>
      </c>
      <c r="L89" s="142">
        <f>K89/$K$156</f>
        <v>0</v>
      </c>
      <c r="M89" s="142" t="str">
        <f t="shared" ref="M89:M97" si="22">IFERROR(J89/K89,"")</f>
        <v/>
      </c>
      <c r="N89" s="210"/>
    </row>
    <row r="90" spans="1:14" ht="15" customHeight="1">
      <c r="A90" s="188">
        <f t="shared" si="20"/>
        <v>80</v>
      </c>
      <c r="B90" s="51"/>
      <c r="C90" s="54"/>
      <c r="D90" s="39" t="s">
        <v>28</v>
      </c>
      <c r="E90" s="2">
        <v>111</v>
      </c>
      <c r="F90" s="234">
        <v>10676209.960000001</v>
      </c>
      <c r="G90" s="235">
        <v>10111381.3408732</v>
      </c>
      <c r="H90" s="236">
        <v>2957534.45</v>
      </c>
      <c r="I90" s="235">
        <v>2992618.2075778302</v>
      </c>
      <c r="J90" s="3">
        <f t="shared" si="10"/>
        <v>13633744.41</v>
      </c>
      <c r="K90" s="3">
        <f t="shared" si="11"/>
        <v>13103999.548451031</v>
      </c>
      <c r="L90" s="142">
        <f t="shared" ref="L90:L97" si="23">K90/$K$156</f>
        <v>0.12644117495963614</v>
      </c>
      <c r="M90" s="142">
        <f t="shared" si="22"/>
        <v>1.0404261965661918</v>
      </c>
      <c r="N90" s="210"/>
    </row>
    <row r="91" spans="1:14" ht="15" customHeight="1">
      <c r="A91" s="188">
        <f t="shared" si="20"/>
        <v>81</v>
      </c>
      <c r="B91" s="51"/>
      <c r="C91" s="54"/>
      <c r="D91" s="39" t="s">
        <v>174</v>
      </c>
      <c r="E91" s="2">
        <v>111</v>
      </c>
      <c r="F91" s="234">
        <v>0</v>
      </c>
      <c r="G91" s="235">
        <v>0</v>
      </c>
      <c r="H91" s="236">
        <v>0</v>
      </c>
      <c r="I91" s="235">
        <v>0</v>
      </c>
      <c r="J91" s="3">
        <f t="shared" si="10"/>
        <v>0</v>
      </c>
      <c r="K91" s="3">
        <f t="shared" si="11"/>
        <v>0</v>
      </c>
      <c r="L91" s="142">
        <f t="shared" si="23"/>
        <v>0</v>
      </c>
      <c r="M91" s="142" t="str">
        <f t="shared" si="22"/>
        <v/>
      </c>
      <c r="N91" s="210"/>
    </row>
    <row r="92" spans="1:14" ht="15" customHeight="1">
      <c r="A92" s="188">
        <f t="shared" si="20"/>
        <v>82</v>
      </c>
      <c r="B92" s="51"/>
      <c r="C92" s="39" t="s">
        <v>5</v>
      </c>
      <c r="D92" s="39"/>
      <c r="E92" s="2">
        <v>112</v>
      </c>
      <c r="F92" s="234">
        <v>20600664.93</v>
      </c>
      <c r="G92" s="235">
        <v>19500217.447417401</v>
      </c>
      <c r="H92" s="236">
        <v>2837901.8</v>
      </c>
      <c r="I92" s="235">
        <v>3027633.9344070498</v>
      </c>
      <c r="J92" s="3">
        <f t="shared" si="10"/>
        <v>23438566.73</v>
      </c>
      <c r="K92" s="3">
        <f t="shared" si="11"/>
        <v>22527851.381824449</v>
      </c>
      <c r="L92" s="142">
        <f t="shared" si="23"/>
        <v>0.21737241271277738</v>
      </c>
      <c r="M92" s="142">
        <f t="shared" si="22"/>
        <v>1.0404261965661901</v>
      </c>
      <c r="N92" s="210"/>
    </row>
    <row r="93" spans="1:14" ht="15" customHeight="1">
      <c r="A93" s="188">
        <f t="shared" si="20"/>
        <v>83</v>
      </c>
      <c r="B93" s="39"/>
      <c r="C93" s="39" t="s">
        <v>29</v>
      </c>
      <c r="D93" s="39"/>
      <c r="E93" s="2">
        <v>113</v>
      </c>
      <c r="F93" s="234">
        <v>3508852.76</v>
      </c>
      <c r="G93" s="235">
        <v>3322514.8132376699</v>
      </c>
      <c r="H93" s="236">
        <v>172145</v>
      </c>
      <c r="I93" s="235">
        <v>215456.23377049301</v>
      </c>
      <c r="J93" s="3">
        <f t="shared" si="10"/>
        <v>3680997.76</v>
      </c>
      <c r="K93" s="3">
        <f t="shared" si="11"/>
        <v>3537971.0470081628</v>
      </c>
      <c r="L93" s="142">
        <f t="shared" si="23"/>
        <v>3.4138067122397371E-2</v>
      </c>
      <c r="M93" s="142">
        <f t="shared" si="22"/>
        <v>1.040426196566189</v>
      </c>
      <c r="N93" s="210"/>
    </row>
    <row r="94" spans="1:14" ht="15" customHeight="1">
      <c r="A94" s="188">
        <f t="shared" si="20"/>
        <v>84</v>
      </c>
      <c r="B94" s="39"/>
      <c r="C94" s="39" t="s">
        <v>31</v>
      </c>
      <c r="D94" s="39"/>
      <c r="E94" s="2">
        <v>114</v>
      </c>
      <c r="F94" s="234">
        <v>423084.4</v>
      </c>
      <c r="G94" s="235">
        <v>406645.27805657277</v>
      </c>
      <c r="H94" s="236">
        <v>29584.560000000001</v>
      </c>
      <c r="I94" s="235">
        <v>28435.039503657805</v>
      </c>
      <c r="J94" s="3">
        <f t="shared" si="10"/>
        <v>452668.96</v>
      </c>
      <c r="K94" s="3">
        <f t="shared" si="11"/>
        <v>435080.31756023056</v>
      </c>
      <c r="L94" s="142">
        <f t="shared" si="23"/>
        <v>4.1981126716865548E-3</v>
      </c>
      <c r="M94" s="142">
        <f t="shared" si="22"/>
        <v>1.0404261965661883</v>
      </c>
      <c r="N94" s="210"/>
    </row>
    <row r="95" spans="1:14" ht="15" customHeight="1">
      <c r="A95" s="188">
        <f t="shared" si="20"/>
        <v>85</v>
      </c>
      <c r="B95" s="39"/>
      <c r="C95" s="39" t="s">
        <v>34</v>
      </c>
      <c r="D95" s="39"/>
      <c r="E95" s="2">
        <v>116</v>
      </c>
      <c r="F95" s="234">
        <v>0</v>
      </c>
      <c r="G95" s="235">
        <v>0</v>
      </c>
      <c r="H95" s="236">
        <v>0</v>
      </c>
      <c r="I95" s="235">
        <v>0</v>
      </c>
      <c r="J95" s="3">
        <f t="shared" si="10"/>
        <v>0</v>
      </c>
      <c r="K95" s="3">
        <f t="shared" si="11"/>
        <v>0</v>
      </c>
      <c r="L95" s="142">
        <f t="shared" si="23"/>
        <v>0</v>
      </c>
      <c r="M95" s="142" t="str">
        <f t="shared" si="22"/>
        <v/>
      </c>
      <c r="N95" s="210"/>
    </row>
    <row r="96" spans="1:14" ht="15" customHeight="1">
      <c r="A96" s="188">
        <f t="shared" si="20"/>
        <v>86</v>
      </c>
      <c r="B96" s="39"/>
      <c r="C96" s="54" t="s">
        <v>175</v>
      </c>
      <c r="D96" s="39"/>
      <c r="E96" s="2" t="s">
        <v>95</v>
      </c>
      <c r="F96" s="234">
        <v>12458933.189999999</v>
      </c>
      <c r="G96" s="235">
        <v>11924836.111508301</v>
      </c>
      <c r="H96" s="236">
        <v>629833.02</v>
      </c>
      <c r="I96" s="235">
        <v>655360.59364777105</v>
      </c>
      <c r="J96" s="4">
        <f t="shared" si="10"/>
        <v>13088766.209999999</v>
      </c>
      <c r="K96" s="4">
        <f t="shared" si="11"/>
        <v>12580196.705156071</v>
      </c>
      <c r="L96" s="146">
        <f t="shared" si="23"/>
        <v>0.12138697401064101</v>
      </c>
      <c r="M96" s="146">
        <f t="shared" si="22"/>
        <v>1.0404261965661863</v>
      </c>
      <c r="N96" s="210"/>
    </row>
    <row r="97" spans="1:14" ht="15" customHeight="1">
      <c r="A97" s="189">
        <f t="shared" si="20"/>
        <v>87</v>
      </c>
      <c r="B97" s="56"/>
      <c r="C97" s="56"/>
      <c r="D97" s="57" t="s">
        <v>76</v>
      </c>
      <c r="E97" s="5" t="s">
        <v>6</v>
      </c>
      <c r="F97" s="8">
        <f>SUM(F89:F96)</f>
        <v>47667745.239999995</v>
      </c>
      <c r="G97" s="9">
        <f>SUM(G89:G96)</f>
        <v>45265594.991093144</v>
      </c>
      <c r="H97" s="8">
        <f>SUM(H89:H96)</f>
        <v>6626998.8300000001</v>
      </c>
      <c r="I97" s="9">
        <f>SUM(I89:I96)</f>
        <v>6919504.0089068022</v>
      </c>
      <c r="J97" s="6">
        <f t="shared" si="10"/>
        <v>54294744.069999993</v>
      </c>
      <c r="K97" s="6">
        <f t="shared" si="11"/>
        <v>52185098.999999948</v>
      </c>
      <c r="L97" s="120">
        <f t="shared" si="23"/>
        <v>0.50353674147713845</v>
      </c>
      <c r="M97" s="120">
        <f t="shared" si="22"/>
        <v>1.0404261965661892</v>
      </c>
      <c r="N97" s="214"/>
    </row>
    <row r="98" spans="1:14" ht="17.25" customHeight="1">
      <c r="A98" s="192">
        <f t="shared" si="20"/>
        <v>88</v>
      </c>
      <c r="B98" s="49" t="s">
        <v>77</v>
      </c>
      <c r="C98" s="58"/>
      <c r="D98" s="49"/>
      <c r="E98" s="22"/>
      <c r="F98" s="26"/>
      <c r="G98" s="24"/>
      <c r="H98" s="25"/>
      <c r="I98" s="24"/>
      <c r="J98" s="23"/>
      <c r="K98" s="23"/>
      <c r="L98" s="163"/>
      <c r="M98" s="163"/>
      <c r="N98" s="222"/>
    </row>
    <row r="99" spans="1:14" ht="17.25" customHeight="1">
      <c r="A99" s="188">
        <f t="shared" si="20"/>
        <v>89</v>
      </c>
      <c r="B99" s="53"/>
      <c r="C99" s="53" t="s">
        <v>32</v>
      </c>
      <c r="D99" s="53"/>
      <c r="E99" s="15">
        <v>210</v>
      </c>
      <c r="F99" s="237">
        <v>5342199.9700000007</v>
      </c>
      <c r="G99" s="238">
        <v>4753696.5426692003</v>
      </c>
      <c r="H99" s="239">
        <v>441416.27</v>
      </c>
      <c r="I99" s="238">
        <v>490381.73666784202</v>
      </c>
      <c r="J99" s="14">
        <f t="shared" si="10"/>
        <v>5783616.2400000002</v>
      </c>
      <c r="K99" s="14">
        <f t="shared" si="11"/>
        <v>5244078.279337042</v>
      </c>
      <c r="L99" s="130">
        <f t="shared" ref="L99:L106" si="24">K99/$K$156</f>
        <v>5.0600384773216892E-2</v>
      </c>
      <c r="M99" s="130">
        <f t="shared" ref="M99:M106" si="25">IFERROR(J99/K99,"")</f>
        <v>1.1028851843781338</v>
      </c>
      <c r="N99" s="209"/>
    </row>
    <row r="100" spans="1:14" ht="15" customHeight="1">
      <c r="A100" s="188">
        <f t="shared" si="20"/>
        <v>90</v>
      </c>
      <c r="B100" s="39"/>
      <c r="C100" s="39" t="s">
        <v>7</v>
      </c>
      <c r="D100" s="39"/>
      <c r="E100" s="2">
        <v>220</v>
      </c>
      <c r="F100" s="234">
        <v>2906975.72</v>
      </c>
      <c r="G100" s="235">
        <v>2570930.7951714201</v>
      </c>
      <c r="H100" s="236">
        <v>317611.26</v>
      </c>
      <c r="I100" s="235">
        <v>352843.16214962298</v>
      </c>
      <c r="J100" s="3">
        <f t="shared" si="10"/>
        <v>3224586.9800000004</v>
      </c>
      <c r="K100" s="3">
        <f t="shared" si="11"/>
        <v>2923773.9573210431</v>
      </c>
      <c r="L100" s="142">
        <f t="shared" si="24"/>
        <v>2.8211647376297163E-2</v>
      </c>
      <c r="M100" s="142">
        <f t="shared" si="25"/>
        <v>1.1028851843781324</v>
      </c>
      <c r="N100" s="210"/>
    </row>
    <row r="101" spans="1:14" ht="15" customHeight="1">
      <c r="A101" s="188">
        <f t="shared" si="20"/>
        <v>91</v>
      </c>
      <c r="B101" s="39"/>
      <c r="C101" s="39" t="s">
        <v>23</v>
      </c>
      <c r="D101" s="39"/>
      <c r="E101" s="2">
        <v>225</v>
      </c>
      <c r="F101" s="234">
        <v>683487.17</v>
      </c>
      <c r="G101" s="235">
        <v>604723.49527011905</v>
      </c>
      <c r="H101" s="236">
        <v>73466.3</v>
      </c>
      <c r="I101" s="235">
        <v>81615.827011022295</v>
      </c>
      <c r="J101" s="3">
        <f t="shared" si="10"/>
        <v>756953.47000000009</v>
      </c>
      <c r="K101" s="3">
        <f t="shared" si="11"/>
        <v>686339.3222811413</v>
      </c>
      <c r="L101" s="142">
        <f t="shared" si="24"/>
        <v>6.6225239103038557E-3</v>
      </c>
      <c r="M101" s="142">
        <f t="shared" si="25"/>
        <v>1.102885184378134</v>
      </c>
      <c r="N101" s="210"/>
    </row>
    <row r="102" spans="1:14" ht="15" customHeight="1">
      <c r="A102" s="188">
        <f t="shared" si="20"/>
        <v>92</v>
      </c>
      <c r="B102" s="39"/>
      <c r="C102" s="39" t="s">
        <v>8</v>
      </c>
      <c r="D102" s="39"/>
      <c r="E102" s="2" t="s">
        <v>116</v>
      </c>
      <c r="F102" s="234">
        <v>1287663.6399999999</v>
      </c>
      <c r="G102" s="235">
        <v>1148242.9718429199</v>
      </c>
      <c r="H102" s="236">
        <v>94496.46</v>
      </c>
      <c r="I102" s="235">
        <v>104979.14010279519</v>
      </c>
      <c r="J102" s="3">
        <f t="shared" si="10"/>
        <v>1382160.0999999999</v>
      </c>
      <c r="K102" s="3">
        <f t="shared" si="11"/>
        <v>1253222.111945715</v>
      </c>
      <c r="L102" s="142">
        <f t="shared" si="24"/>
        <v>1.2092405508251381E-2</v>
      </c>
      <c r="M102" s="142">
        <f t="shared" si="25"/>
        <v>1.1028851843781304</v>
      </c>
      <c r="N102" s="210"/>
    </row>
    <row r="103" spans="1:14" ht="15" customHeight="1">
      <c r="A103" s="188">
        <f t="shared" si="20"/>
        <v>93</v>
      </c>
      <c r="B103" s="39"/>
      <c r="C103" s="39" t="s">
        <v>9</v>
      </c>
      <c r="D103" s="39"/>
      <c r="E103" s="2">
        <v>250</v>
      </c>
      <c r="F103" s="234">
        <v>2805</v>
      </c>
      <c r="G103" s="235">
        <v>2543.3291150625173</v>
      </c>
      <c r="H103" s="236">
        <v>0</v>
      </c>
      <c r="I103" s="235">
        <v>0</v>
      </c>
      <c r="J103" s="3">
        <f t="shared" si="10"/>
        <v>2805</v>
      </c>
      <c r="K103" s="3">
        <f t="shared" si="11"/>
        <v>2543.3291150625173</v>
      </c>
      <c r="L103" s="142">
        <f t="shared" si="24"/>
        <v>2.454071525479937E-5</v>
      </c>
      <c r="M103" s="142">
        <f t="shared" si="25"/>
        <v>1.1028851843781338</v>
      </c>
      <c r="N103" s="210"/>
    </row>
    <row r="104" spans="1:14" ht="15" customHeight="1">
      <c r="A104" s="188">
        <f t="shared" si="20"/>
        <v>94</v>
      </c>
      <c r="B104" s="39"/>
      <c r="C104" s="54" t="s">
        <v>33</v>
      </c>
      <c r="D104" s="39"/>
      <c r="E104" s="2">
        <v>270</v>
      </c>
      <c r="F104" s="234">
        <v>0</v>
      </c>
      <c r="G104" s="235">
        <v>0</v>
      </c>
      <c r="H104" s="236">
        <v>0</v>
      </c>
      <c r="I104" s="235">
        <v>0</v>
      </c>
      <c r="J104" s="3">
        <f t="shared" si="10"/>
        <v>0</v>
      </c>
      <c r="K104" s="3">
        <f t="shared" si="11"/>
        <v>0</v>
      </c>
      <c r="L104" s="142">
        <f t="shared" si="24"/>
        <v>0</v>
      </c>
      <c r="M104" s="142" t="str">
        <f t="shared" si="25"/>
        <v/>
      </c>
      <c r="N104" s="210"/>
    </row>
    <row r="105" spans="1:14" ht="15" customHeight="1">
      <c r="A105" s="188">
        <f t="shared" si="20"/>
        <v>95</v>
      </c>
      <c r="B105" s="39"/>
      <c r="C105" s="54" t="s">
        <v>176</v>
      </c>
      <c r="D105" s="39"/>
      <c r="E105" s="2" t="s">
        <v>10</v>
      </c>
      <c r="F105" s="234">
        <v>0</v>
      </c>
      <c r="G105" s="235">
        <v>0</v>
      </c>
      <c r="H105" s="236">
        <v>0</v>
      </c>
      <c r="I105" s="235">
        <v>0</v>
      </c>
      <c r="J105" s="4">
        <f t="shared" si="10"/>
        <v>0</v>
      </c>
      <c r="K105" s="4">
        <f t="shared" si="11"/>
        <v>0</v>
      </c>
      <c r="L105" s="146">
        <f t="shared" si="24"/>
        <v>0</v>
      </c>
      <c r="M105" s="146" t="str">
        <f t="shared" si="25"/>
        <v/>
      </c>
      <c r="N105" s="210"/>
    </row>
    <row r="106" spans="1:14" ht="15" customHeight="1">
      <c r="A106" s="189">
        <f t="shared" si="20"/>
        <v>96</v>
      </c>
      <c r="B106" s="56"/>
      <c r="C106" s="56"/>
      <c r="D106" s="57" t="s">
        <v>78</v>
      </c>
      <c r="E106" s="5" t="s">
        <v>11</v>
      </c>
      <c r="F106" s="8">
        <f>SUM(F99:F105)</f>
        <v>10223131.500000002</v>
      </c>
      <c r="G106" s="9">
        <f>SUM(G99:G105)</f>
        <v>9080137.1340687219</v>
      </c>
      <c r="H106" s="8">
        <f>SUM(H99:H105)</f>
        <v>926990.29</v>
      </c>
      <c r="I106" s="9">
        <f>SUM(I99:I105)</f>
        <v>1029819.8659312824</v>
      </c>
      <c r="J106" s="6">
        <f t="shared" ref="J106:J156" si="26">H106+F106</f>
        <v>11150121.790000003</v>
      </c>
      <c r="K106" s="6">
        <f t="shared" ref="K106:K156" si="27">I106+G106</f>
        <v>10109957.000000004</v>
      </c>
      <c r="L106" s="120">
        <f t="shared" si="24"/>
        <v>9.7551502283324085E-2</v>
      </c>
      <c r="M106" s="120">
        <f t="shared" si="25"/>
        <v>1.1028851843781333</v>
      </c>
      <c r="N106" s="214"/>
    </row>
    <row r="107" spans="1:14" ht="17.25" customHeight="1">
      <c r="A107" s="192">
        <f t="shared" si="20"/>
        <v>97</v>
      </c>
      <c r="B107" s="49" t="s">
        <v>80</v>
      </c>
      <c r="C107" s="58"/>
      <c r="D107" s="49"/>
      <c r="E107" s="22"/>
      <c r="F107" s="26"/>
      <c r="G107" s="24"/>
      <c r="H107" s="25"/>
      <c r="I107" s="24"/>
      <c r="J107" s="23"/>
      <c r="K107" s="23"/>
      <c r="L107" s="163"/>
      <c r="M107" s="163"/>
      <c r="N107" s="222"/>
    </row>
    <row r="108" spans="1:14" ht="17.25" customHeight="1">
      <c r="A108" s="188">
        <f t="shared" si="20"/>
        <v>98</v>
      </c>
      <c r="B108" s="53"/>
      <c r="C108" s="53" t="s">
        <v>12</v>
      </c>
      <c r="D108" s="53"/>
      <c r="E108" s="15">
        <v>332</v>
      </c>
      <c r="F108" s="237">
        <v>90162.08</v>
      </c>
      <c r="G108" s="238">
        <v>100000</v>
      </c>
      <c r="H108" s="239">
        <v>0</v>
      </c>
      <c r="I108" s="238">
        <v>0</v>
      </c>
      <c r="J108" s="14">
        <f t="shared" si="26"/>
        <v>90162.08</v>
      </c>
      <c r="K108" s="14">
        <f t="shared" si="27"/>
        <v>100000</v>
      </c>
      <c r="L108" s="130">
        <f t="shared" ref="L108:L112" si="28">K108/$K$156</f>
        <v>9.6490521456544327E-4</v>
      </c>
      <c r="M108" s="130">
        <f t="shared" ref="M108:M112" si="29">IFERROR(J108/K108,"")</f>
        <v>0.9016208</v>
      </c>
      <c r="N108" s="209"/>
    </row>
    <row r="109" spans="1:14" ht="15" customHeight="1">
      <c r="A109" s="188">
        <f t="shared" si="20"/>
        <v>99</v>
      </c>
      <c r="B109" s="39"/>
      <c r="C109" s="39" t="s">
        <v>13</v>
      </c>
      <c r="D109" s="39"/>
      <c r="E109" s="2">
        <v>333</v>
      </c>
      <c r="F109" s="234">
        <v>59755.78</v>
      </c>
      <c r="G109" s="235">
        <v>63750</v>
      </c>
      <c r="H109" s="236">
        <v>0</v>
      </c>
      <c r="I109" s="235">
        <v>0</v>
      </c>
      <c r="J109" s="3">
        <f t="shared" si="26"/>
        <v>59755.78</v>
      </c>
      <c r="K109" s="3">
        <f t="shared" si="27"/>
        <v>63750</v>
      </c>
      <c r="L109" s="142">
        <f t="shared" si="28"/>
        <v>6.1512707428547006E-4</v>
      </c>
      <c r="M109" s="142">
        <f t="shared" si="29"/>
        <v>0.937345568627451</v>
      </c>
      <c r="N109" s="210"/>
    </row>
    <row r="110" spans="1:14" ht="15" customHeight="1">
      <c r="A110" s="188">
        <f t="shared" si="20"/>
        <v>100</v>
      </c>
      <c r="B110" s="39"/>
      <c r="C110" s="39" t="s">
        <v>35</v>
      </c>
      <c r="D110" s="39"/>
      <c r="E110" s="2" t="s">
        <v>96</v>
      </c>
      <c r="F110" s="234">
        <v>0</v>
      </c>
      <c r="G110" s="235">
        <v>0</v>
      </c>
      <c r="H110" s="236">
        <v>0</v>
      </c>
      <c r="I110" s="235">
        <v>0</v>
      </c>
      <c r="J110" s="3">
        <f t="shared" si="26"/>
        <v>0</v>
      </c>
      <c r="K110" s="3">
        <f t="shared" si="27"/>
        <v>0</v>
      </c>
      <c r="L110" s="142">
        <f t="shared" si="28"/>
        <v>0</v>
      </c>
      <c r="M110" s="142" t="str">
        <f t="shared" si="29"/>
        <v/>
      </c>
      <c r="N110" s="210"/>
    </row>
    <row r="111" spans="1:14" ht="15" customHeight="1">
      <c r="A111" s="188">
        <f t="shared" si="20"/>
        <v>101</v>
      </c>
      <c r="B111" s="39"/>
      <c r="C111" s="54" t="s">
        <v>177</v>
      </c>
      <c r="D111" s="39"/>
      <c r="E111" s="2" t="s">
        <v>96</v>
      </c>
      <c r="F111" s="234">
        <v>4375936.0599999996</v>
      </c>
      <c r="G111" s="235">
        <v>3499118.4</v>
      </c>
      <c r="H111" s="236">
        <v>150032.69</v>
      </c>
      <c r="I111" s="235">
        <v>145796.6</v>
      </c>
      <c r="J111" s="4">
        <f t="shared" si="26"/>
        <v>4525968.75</v>
      </c>
      <c r="K111" s="4">
        <f t="shared" si="27"/>
        <v>3644915</v>
      </c>
      <c r="L111" s="146">
        <f t="shared" si="28"/>
        <v>3.5169974901478024E-2</v>
      </c>
      <c r="M111" s="146">
        <f t="shared" si="29"/>
        <v>1.2417213432960714</v>
      </c>
      <c r="N111" s="210"/>
    </row>
    <row r="112" spans="1:14" ht="15" customHeight="1">
      <c r="A112" s="189">
        <f t="shared" si="20"/>
        <v>102</v>
      </c>
      <c r="B112" s="56"/>
      <c r="C112" s="56"/>
      <c r="D112" s="57" t="s">
        <v>79</v>
      </c>
      <c r="E112" s="5" t="s">
        <v>14</v>
      </c>
      <c r="F112" s="8">
        <f>SUM(F108:F111)</f>
        <v>4525853.92</v>
      </c>
      <c r="G112" s="9">
        <f>SUM(G108:G111)</f>
        <v>3662868.4</v>
      </c>
      <c r="H112" s="8">
        <f>SUM(H108:H111)</f>
        <v>150032.69</v>
      </c>
      <c r="I112" s="9">
        <f>SUM(I108:I111)</f>
        <v>145796.6</v>
      </c>
      <c r="J112" s="6">
        <f t="shared" si="26"/>
        <v>4675886.6100000003</v>
      </c>
      <c r="K112" s="6">
        <f t="shared" si="27"/>
        <v>3808665</v>
      </c>
      <c r="L112" s="120">
        <f t="shared" si="28"/>
        <v>3.6750007190328941E-2</v>
      </c>
      <c r="M112" s="120">
        <f t="shared" si="29"/>
        <v>1.2276970040683548</v>
      </c>
      <c r="N112" s="214"/>
    </row>
    <row r="113" spans="1:14" ht="17.25" customHeight="1">
      <c r="A113" s="192">
        <f t="shared" si="20"/>
        <v>103</v>
      </c>
      <c r="B113" s="49" t="s">
        <v>81</v>
      </c>
      <c r="C113" s="49"/>
      <c r="D113" s="49"/>
      <c r="E113" s="22"/>
      <c r="F113" s="26"/>
      <c r="G113" s="24"/>
      <c r="H113" s="25"/>
      <c r="I113" s="24"/>
      <c r="J113" s="23"/>
      <c r="K113" s="23"/>
      <c r="L113" s="163"/>
      <c r="M113" s="163"/>
      <c r="N113" s="222"/>
    </row>
    <row r="114" spans="1:14" ht="17.25" customHeight="1">
      <c r="A114" s="188">
        <f t="shared" si="20"/>
        <v>104</v>
      </c>
      <c r="B114" s="59"/>
      <c r="C114" s="53" t="s">
        <v>24</v>
      </c>
      <c r="D114" s="53"/>
      <c r="E114" s="15">
        <v>411</v>
      </c>
      <c r="F114" s="237">
        <v>2293.6799999999998</v>
      </c>
      <c r="G114" s="238">
        <v>7200</v>
      </c>
      <c r="H114" s="239">
        <v>900</v>
      </c>
      <c r="I114" s="238">
        <v>2800</v>
      </c>
      <c r="J114" s="14">
        <f t="shared" si="26"/>
        <v>3193.68</v>
      </c>
      <c r="K114" s="14">
        <f t="shared" si="27"/>
        <v>10000</v>
      </c>
      <c r="L114" s="130">
        <f t="shared" ref="L114:L119" si="30">K114/$K$156</f>
        <v>9.6490521456544333E-5</v>
      </c>
      <c r="M114" s="130">
        <f t="shared" ref="M114:M119" si="31">IFERROR(J114/K114,"")</f>
        <v>0.31936799999999999</v>
      </c>
      <c r="N114" s="209"/>
    </row>
    <row r="115" spans="1:14" ht="15" customHeight="1">
      <c r="A115" s="188">
        <f t="shared" si="20"/>
        <v>105</v>
      </c>
      <c r="B115" s="60"/>
      <c r="C115" s="61" t="s">
        <v>114</v>
      </c>
      <c r="D115" s="39"/>
      <c r="E115" s="2">
        <v>441</v>
      </c>
      <c r="F115" s="234">
        <v>487137.7</v>
      </c>
      <c r="G115" s="235">
        <v>585410</v>
      </c>
      <c r="H115" s="236">
        <v>0</v>
      </c>
      <c r="I115" s="235">
        <v>0</v>
      </c>
      <c r="J115" s="3">
        <f t="shared" si="26"/>
        <v>487137.7</v>
      </c>
      <c r="K115" s="3">
        <f t="shared" si="27"/>
        <v>585410</v>
      </c>
      <c r="L115" s="142">
        <f t="shared" si="30"/>
        <v>5.6486516165875616E-3</v>
      </c>
      <c r="M115" s="142">
        <f t="shared" si="31"/>
        <v>0.83213081430108815</v>
      </c>
      <c r="N115" s="210"/>
    </row>
    <row r="116" spans="1:14" ht="15" customHeight="1">
      <c r="A116" s="188">
        <f t="shared" si="20"/>
        <v>106</v>
      </c>
      <c r="B116" s="60"/>
      <c r="C116" s="39" t="s">
        <v>97</v>
      </c>
      <c r="D116" s="39"/>
      <c r="E116" s="2">
        <v>442</v>
      </c>
      <c r="F116" s="234">
        <v>928969.53</v>
      </c>
      <c r="G116" s="235">
        <v>737490</v>
      </c>
      <c r="H116" s="236">
        <v>0</v>
      </c>
      <c r="I116" s="235">
        <v>0</v>
      </c>
      <c r="J116" s="3">
        <f t="shared" si="26"/>
        <v>928969.53</v>
      </c>
      <c r="K116" s="3">
        <f t="shared" si="27"/>
        <v>737490</v>
      </c>
      <c r="L116" s="142">
        <f t="shared" si="30"/>
        <v>7.1160794668986872E-3</v>
      </c>
      <c r="M116" s="142">
        <f t="shared" si="31"/>
        <v>1.2596367815156817</v>
      </c>
      <c r="N116" s="210"/>
    </row>
    <row r="117" spans="1:14" ht="15" customHeight="1">
      <c r="A117" s="188">
        <f t="shared" si="20"/>
        <v>107</v>
      </c>
      <c r="B117" s="60"/>
      <c r="C117" s="39" t="s">
        <v>36</v>
      </c>
      <c r="D117" s="39"/>
      <c r="E117" s="2">
        <v>430</v>
      </c>
      <c r="F117" s="234">
        <v>2158825.31</v>
      </c>
      <c r="G117" s="235">
        <v>1202179.2</v>
      </c>
      <c r="H117" s="236">
        <v>166254.48000000001</v>
      </c>
      <c r="I117" s="235">
        <v>92581.68</v>
      </c>
      <c r="J117" s="3">
        <f t="shared" si="26"/>
        <v>2325079.79</v>
      </c>
      <c r="K117" s="3">
        <f t="shared" si="27"/>
        <v>1294760.8799999999</v>
      </c>
      <c r="L117" s="142">
        <f t="shared" si="30"/>
        <v>1.2493215247273421E-2</v>
      </c>
      <c r="M117" s="142">
        <f t="shared" si="31"/>
        <v>1.7957599939225846</v>
      </c>
      <c r="N117" s="210"/>
    </row>
    <row r="118" spans="1:14" ht="15" customHeight="1">
      <c r="A118" s="188">
        <f t="shared" si="20"/>
        <v>108</v>
      </c>
      <c r="B118" s="39"/>
      <c r="C118" s="54" t="s">
        <v>178</v>
      </c>
      <c r="D118" s="39"/>
      <c r="E118" s="7" t="s">
        <v>98</v>
      </c>
      <c r="F118" s="234">
        <v>2807941.29</v>
      </c>
      <c r="G118" s="235">
        <v>2587674.8588528908</v>
      </c>
      <c r="H118" s="236">
        <v>582269.77</v>
      </c>
      <c r="I118" s="235">
        <v>536594.14114710898</v>
      </c>
      <c r="J118" s="4">
        <f t="shared" si="26"/>
        <v>3390211.06</v>
      </c>
      <c r="K118" s="4">
        <f t="shared" si="27"/>
        <v>3124269</v>
      </c>
      <c r="L118" s="146">
        <f t="shared" si="30"/>
        <v>3.0146234498051629E-2</v>
      </c>
      <c r="M118" s="146">
        <f t="shared" si="31"/>
        <v>1.0851213707910554</v>
      </c>
      <c r="N118" s="210"/>
    </row>
    <row r="119" spans="1:14" ht="15" customHeight="1" thickBot="1">
      <c r="A119" s="190">
        <f t="shared" si="20"/>
        <v>109</v>
      </c>
      <c r="B119" s="62"/>
      <c r="C119" s="62" t="s">
        <v>82</v>
      </c>
      <c r="D119" s="63"/>
      <c r="E119" s="32">
        <v>400</v>
      </c>
      <c r="F119" s="33">
        <f>SUM(F114:F118)</f>
        <v>6385167.5099999998</v>
      </c>
      <c r="G119" s="34">
        <f>SUM(G114:G118)</f>
        <v>5119954.0588528905</v>
      </c>
      <c r="H119" s="33">
        <f>SUM(H114:H118)</f>
        <v>749424.25</v>
      </c>
      <c r="I119" s="34">
        <f>SUM(I114:I118)</f>
        <v>631975.82114710892</v>
      </c>
      <c r="J119" s="173">
        <f t="shared" si="26"/>
        <v>7134591.7599999998</v>
      </c>
      <c r="K119" s="173">
        <f t="shared" si="27"/>
        <v>5751929.879999999</v>
      </c>
      <c r="L119" s="147">
        <f t="shared" si="30"/>
        <v>5.550067135026783E-2</v>
      </c>
      <c r="M119" s="147">
        <f t="shared" si="31"/>
        <v>1.2403822558421038</v>
      </c>
      <c r="N119" s="225"/>
    </row>
    <row r="120" spans="1:14" ht="17.25" customHeight="1" thickTop="1">
      <c r="A120" s="193">
        <f t="shared" si="20"/>
        <v>110</v>
      </c>
      <c r="B120" s="64" t="s">
        <v>99</v>
      </c>
      <c r="C120" s="64"/>
      <c r="D120" s="64"/>
      <c r="E120" s="27"/>
      <c r="F120" s="28"/>
      <c r="G120" s="29"/>
      <c r="H120" s="30"/>
      <c r="I120" s="29"/>
      <c r="J120" s="31"/>
      <c r="K120" s="31"/>
      <c r="L120" s="164"/>
      <c r="M120" s="164"/>
      <c r="N120" s="224"/>
    </row>
    <row r="121" spans="1:14" ht="17.25" customHeight="1">
      <c r="A121" s="188">
        <f t="shared" si="20"/>
        <v>111</v>
      </c>
      <c r="B121" s="59"/>
      <c r="C121" s="52" t="s">
        <v>15</v>
      </c>
      <c r="D121" s="53"/>
      <c r="E121" s="15" t="s">
        <v>16</v>
      </c>
      <c r="F121" s="237">
        <v>10570986.6</v>
      </c>
      <c r="G121" s="238">
        <v>9438328.8674094994</v>
      </c>
      <c r="H121" s="239">
        <v>60140</v>
      </c>
      <c r="I121" s="238">
        <v>53696.132590500805</v>
      </c>
      <c r="J121" s="14">
        <f t="shared" si="26"/>
        <v>10631126.6</v>
      </c>
      <c r="K121" s="14">
        <f t="shared" si="27"/>
        <v>9492025</v>
      </c>
      <c r="L121" s="130">
        <f t="shared" ref="L121:L130" si="32">K121/$K$156</f>
        <v>9.1589044192855518E-2</v>
      </c>
      <c r="M121" s="130">
        <f t="shared" ref="M121:M130" si="33">IFERROR(J121/K121,"")</f>
        <v>1.1200061736036304</v>
      </c>
      <c r="N121" s="209"/>
    </row>
    <row r="122" spans="1:14" ht="15" customHeight="1">
      <c r="A122" s="188">
        <f t="shared" si="20"/>
        <v>112</v>
      </c>
      <c r="B122" s="59"/>
      <c r="C122" s="52" t="s">
        <v>145</v>
      </c>
      <c r="D122" s="53"/>
      <c r="E122" s="15">
        <v>522</v>
      </c>
      <c r="F122" s="237">
        <v>1192363.28</v>
      </c>
      <c r="G122" s="238">
        <v>1073127</v>
      </c>
      <c r="H122" s="239">
        <v>0</v>
      </c>
      <c r="I122" s="238">
        <v>0</v>
      </c>
      <c r="J122" s="14">
        <f t="shared" si="26"/>
        <v>1192363.28</v>
      </c>
      <c r="K122" s="14">
        <f t="shared" si="27"/>
        <v>1073127</v>
      </c>
      <c r="L122" s="130">
        <f t="shared" si="32"/>
        <v>1.0354658381909704E-2</v>
      </c>
      <c r="M122" s="130">
        <f t="shared" si="33"/>
        <v>1.1111110614121162</v>
      </c>
      <c r="N122" s="209"/>
    </row>
    <row r="123" spans="1:14" ht="15" customHeight="1">
      <c r="A123" s="188">
        <f t="shared" si="20"/>
        <v>113</v>
      </c>
      <c r="B123" s="59"/>
      <c r="C123" s="52" t="s">
        <v>146</v>
      </c>
      <c r="D123" s="53"/>
      <c r="E123" s="15">
        <v>521</v>
      </c>
      <c r="F123" s="237">
        <v>958525.97</v>
      </c>
      <c r="G123" s="238">
        <v>1147933</v>
      </c>
      <c r="H123" s="239">
        <v>91245.06</v>
      </c>
      <c r="I123" s="238">
        <v>109275.45</v>
      </c>
      <c r="J123" s="14">
        <f t="shared" si="26"/>
        <v>1049771.03</v>
      </c>
      <c r="K123" s="14">
        <f t="shared" si="27"/>
        <v>1257208.45</v>
      </c>
      <c r="L123" s="130">
        <f t="shared" si="32"/>
        <v>1.2130869892007384E-2</v>
      </c>
      <c r="M123" s="130">
        <f t="shared" si="33"/>
        <v>0.83500157034420197</v>
      </c>
      <c r="N123" s="209"/>
    </row>
    <row r="124" spans="1:14" ht="15" customHeight="1">
      <c r="A124" s="188">
        <f t="shared" si="20"/>
        <v>114</v>
      </c>
      <c r="B124" s="59"/>
      <c r="C124" s="52" t="s">
        <v>147</v>
      </c>
      <c r="D124" s="53"/>
      <c r="E124" s="15">
        <v>523</v>
      </c>
      <c r="F124" s="237">
        <v>0</v>
      </c>
      <c r="G124" s="238">
        <v>0</v>
      </c>
      <c r="H124" s="239">
        <v>0</v>
      </c>
      <c r="I124" s="238">
        <v>0</v>
      </c>
      <c r="J124" s="14">
        <f t="shared" si="26"/>
        <v>0</v>
      </c>
      <c r="K124" s="14">
        <f t="shared" si="27"/>
        <v>0</v>
      </c>
      <c r="L124" s="130">
        <f t="shared" si="32"/>
        <v>0</v>
      </c>
      <c r="M124" s="130" t="str">
        <f t="shared" si="33"/>
        <v/>
      </c>
      <c r="N124" s="209"/>
    </row>
    <row r="125" spans="1:14" ht="15" customHeight="1">
      <c r="A125" s="188">
        <f t="shared" si="20"/>
        <v>115</v>
      </c>
      <c r="B125" s="59"/>
      <c r="C125" s="52" t="s">
        <v>148</v>
      </c>
      <c r="D125" s="53"/>
      <c r="E125" s="15">
        <v>524</v>
      </c>
      <c r="F125" s="237">
        <v>0</v>
      </c>
      <c r="G125" s="238">
        <v>0</v>
      </c>
      <c r="H125" s="239">
        <v>0</v>
      </c>
      <c r="I125" s="238">
        <v>0</v>
      </c>
      <c r="J125" s="14">
        <f t="shared" si="26"/>
        <v>0</v>
      </c>
      <c r="K125" s="14">
        <f t="shared" si="27"/>
        <v>0</v>
      </c>
      <c r="L125" s="130">
        <f t="shared" si="32"/>
        <v>0</v>
      </c>
      <c r="M125" s="130" t="str">
        <f t="shared" si="33"/>
        <v/>
      </c>
      <c r="N125" s="209"/>
    </row>
    <row r="126" spans="1:14" ht="15" customHeight="1">
      <c r="A126" s="188">
        <f t="shared" si="20"/>
        <v>116</v>
      </c>
      <c r="B126" s="60"/>
      <c r="C126" s="70" t="s">
        <v>149</v>
      </c>
      <c r="D126" s="39"/>
      <c r="E126" s="2">
        <v>525</v>
      </c>
      <c r="F126" s="234">
        <v>0</v>
      </c>
      <c r="G126" s="235">
        <v>0</v>
      </c>
      <c r="H126" s="236">
        <v>0</v>
      </c>
      <c r="I126" s="235">
        <v>0</v>
      </c>
      <c r="J126" s="3">
        <f t="shared" si="26"/>
        <v>0</v>
      </c>
      <c r="K126" s="3">
        <f t="shared" si="27"/>
        <v>0</v>
      </c>
      <c r="L126" s="142">
        <f t="shared" si="32"/>
        <v>0</v>
      </c>
      <c r="M126" s="142" t="str">
        <f t="shared" si="33"/>
        <v/>
      </c>
      <c r="N126" s="210"/>
    </row>
    <row r="127" spans="1:14" ht="17.25" customHeight="1">
      <c r="A127" s="188">
        <f t="shared" si="20"/>
        <v>117</v>
      </c>
      <c r="B127" s="39"/>
      <c r="C127" s="54" t="s">
        <v>115</v>
      </c>
      <c r="D127" s="39"/>
      <c r="E127" s="7" t="s">
        <v>100</v>
      </c>
      <c r="F127" s="234">
        <v>0</v>
      </c>
      <c r="G127" s="235">
        <v>0</v>
      </c>
      <c r="H127" s="236">
        <v>7123078.1100000003</v>
      </c>
      <c r="I127" s="240">
        <v>6917035</v>
      </c>
      <c r="J127" s="3">
        <f t="shared" si="26"/>
        <v>7123078.1100000003</v>
      </c>
      <c r="K127" s="3">
        <f t="shared" si="27"/>
        <v>6917035</v>
      </c>
      <c r="L127" s="142">
        <f t="shared" si="32"/>
        <v>6.6742831408316813E-2</v>
      </c>
      <c r="M127" s="142">
        <f t="shared" si="33"/>
        <v>1.0297877790122503</v>
      </c>
      <c r="N127" s="210"/>
    </row>
    <row r="128" spans="1:14" ht="17.25" customHeight="1">
      <c r="A128" s="188">
        <f t="shared" si="20"/>
        <v>118</v>
      </c>
      <c r="B128" s="39"/>
      <c r="C128" s="39" t="s">
        <v>17</v>
      </c>
      <c r="D128" s="39"/>
      <c r="E128" s="2" t="s">
        <v>130</v>
      </c>
      <c r="F128" s="234">
        <v>80797.2</v>
      </c>
      <c r="G128" s="235">
        <v>73400.25</v>
      </c>
      <c r="H128" s="236">
        <v>0</v>
      </c>
      <c r="I128" s="238">
        <v>0</v>
      </c>
      <c r="J128" s="3">
        <f t="shared" si="26"/>
        <v>80797.2</v>
      </c>
      <c r="K128" s="3">
        <f t="shared" si="27"/>
        <v>73400.25</v>
      </c>
      <c r="L128" s="142">
        <f t="shared" si="32"/>
        <v>7.0824283975407182E-4</v>
      </c>
      <c r="M128" s="142">
        <f t="shared" si="33"/>
        <v>1.1007755423176351</v>
      </c>
      <c r="N128" s="210"/>
    </row>
    <row r="129" spans="1:14" ht="15" customHeight="1">
      <c r="A129" s="188">
        <f t="shared" si="20"/>
        <v>119</v>
      </c>
      <c r="B129" s="39"/>
      <c r="C129" s="54" t="s">
        <v>179</v>
      </c>
      <c r="D129" s="39"/>
      <c r="E129" s="2" t="s">
        <v>120</v>
      </c>
      <c r="F129" s="234">
        <v>3041137.59</v>
      </c>
      <c r="G129" s="235">
        <v>1867733</v>
      </c>
      <c r="H129" s="236">
        <v>139728.34</v>
      </c>
      <c r="I129" s="235">
        <v>85815</v>
      </c>
      <c r="J129" s="4">
        <f t="shared" si="26"/>
        <v>3180865.9299999997</v>
      </c>
      <c r="K129" s="4">
        <f t="shared" si="27"/>
        <v>1953548</v>
      </c>
      <c r="L129" s="146">
        <f t="shared" si="32"/>
        <v>1.8849886521038927E-2</v>
      </c>
      <c r="M129" s="146">
        <f t="shared" si="33"/>
        <v>1.6282507161329027</v>
      </c>
      <c r="N129" s="210"/>
    </row>
    <row r="130" spans="1:14" ht="15" customHeight="1">
      <c r="A130" s="189">
        <f t="shared" si="20"/>
        <v>120</v>
      </c>
      <c r="B130" s="56"/>
      <c r="C130" s="56" t="s">
        <v>104</v>
      </c>
      <c r="D130" s="65"/>
      <c r="E130" s="5">
        <v>500</v>
      </c>
      <c r="F130" s="8">
        <f>SUM(F121:F129)</f>
        <v>15843810.639999999</v>
      </c>
      <c r="G130" s="9">
        <f>SUM(G121:G129)</f>
        <v>13600522.117409499</v>
      </c>
      <c r="H130" s="8">
        <f>SUM(H121:H129)</f>
        <v>7414191.5099999998</v>
      </c>
      <c r="I130" s="9">
        <f>SUM(I121:I129)</f>
        <v>7165821.5825905008</v>
      </c>
      <c r="J130" s="6">
        <f t="shared" si="26"/>
        <v>23258002.149999999</v>
      </c>
      <c r="K130" s="6">
        <f t="shared" si="27"/>
        <v>20766343.699999999</v>
      </c>
      <c r="L130" s="120">
        <f t="shared" si="32"/>
        <v>0.20037553323588239</v>
      </c>
      <c r="M130" s="120">
        <f t="shared" si="33"/>
        <v>1.1199854190027683</v>
      </c>
      <c r="N130" s="214"/>
    </row>
    <row r="131" spans="1:14" ht="15" customHeight="1">
      <c r="A131" s="192">
        <f t="shared" si="20"/>
        <v>121</v>
      </c>
      <c r="B131" s="49" t="s">
        <v>83</v>
      </c>
      <c r="C131" s="49"/>
      <c r="D131" s="49"/>
      <c r="E131" s="22"/>
      <c r="F131" s="26"/>
      <c r="G131" s="24"/>
      <c r="H131" s="25"/>
      <c r="I131" s="24"/>
      <c r="J131" s="23"/>
      <c r="K131" s="23"/>
      <c r="L131" s="163"/>
      <c r="M131" s="163"/>
      <c r="N131" s="222"/>
    </row>
    <row r="132" spans="1:14" ht="15" customHeight="1">
      <c r="A132" s="188">
        <f t="shared" si="20"/>
        <v>122</v>
      </c>
      <c r="B132" s="59"/>
      <c r="C132" s="66" t="s">
        <v>39</v>
      </c>
      <c r="D132" s="53"/>
      <c r="E132" s="15">
        <v>610</v>
      </c>
      <c r="F132" s="237">
        <v>1812480.12</v>
      </c>
      <c r="G132" s="238">
        <v>2641136</v>
      </c>
      <c r="H132" s="239">
        <v>36.68</v>
      </c>
      <c r="I132" s="238">
        <v>0</v>
      </c>
      <c r="J132" s="14">
        <f t="shared" si="26"/>
        <v>1812516.8</v>
      </c>
      <c r="K132" s="14">
        <f t="shared" si="27"/>
        <v>2641136</v>
      </c>
      <c r="L132" s="130">
        <f t="shared" ref="L132:L137" si="34">K132/$K$156</f>
        <v>2.5484458987765166E-2</v>
      </c>
      <c r="M132" s="130">
        <f t="shared" ref="M132:M137" si="35">IFERROR(J132/K132,"")</f>
        <v>0.68626409242083708</v>
      </c>
      <c r="N132" s="209"/>
    </row>
    <row r="133" spans="1:14" ht="15" customHeight="1">
      <c r="A133" s="188">
        <f t="shared" si="20"/>
        <v>123</v>
      </c>
      <c r="B133" s="60"/>
      <c r="C133" s="61" t="s">
        <v>71</v>
      </c>
      <c r="D133" s="39"/>
      <c r="E133" s="2" t="s">
        <v>18</v>
      </c>
      <c r="F133" s="234">
        <v>1476184.6</v>
      </c>
      <c r="G133" s="235">
        <v>1144790.6739661179</v>
      </c>
      <c r="H133" s="236">
        <v>222829</v>
      </c>
      <c r="I133" s="235">
        <v>172805.32603388224</v>
      </c>
      <c r="J133" s="3">
        <f t="shared" si="26"/>
        <v>1699013.6</v>
      </c>
      <c r="K133" s="3">
        <f t="shared" si="27"/>
        <v>1317596.0000000002</v>
      </c>
      <c r="L133" s="142">
        <f t="shared" si="34"/>
        <v>1.2713552510905701E-2</v>
      </c>
      <c r="M133" s="142">
        <f t="shared" si="35"/>
        <v>1.289479931633065</v>
      </c>
      <c r="N133" s="210"/>
    </row>
    <row r="134" spans="1:14" ht="17.25" customHeight="1">
      <c r="A134" s="188">
        <f t="shared" si="20"/>
        <v>124</v>
      </c>
      <c r="B134" s="60"/>
      <c r="C134" s="61" t="s">
        <v>37</v>
      </c>
      <c r="D134" s="39"/>
      <c r="E134" s="2" t="s">
        <v>101</v>
      </c>
      <c r="F134" s="234">
        <v>834321.31</v>
      </c>
      <c r="G134" s="235">
        <v>545850</v>
      </c>
      <c r="H134" s="236">
        <v>0</v>
      </c>
      <c r="I134" s="235">
        <v>0</v>
      </c>
      <c r="J134" s="3">
        <f t="shared" si="26"/>
        <v>834321.31</v>
      </c>
      <c r="K134" s="3">
        <f t="shared" si="27"/>
        <v>545850</v>
      </c>
      <c r="L134" s="142">
        <f t="shared" si="34"/>
        <v>5.2669351137054716E-3</v>
      </c>
      <c r="M134" s="142">
        <f t="shared" si="35"/>
        <v>1.5284809196665752</v>
      </c>
      <c r="N134" s="210"/>
    </row>
    <row r="135" spans="1:14" ht="17.25" customHeight="1">
      <c r="A135" s="188">
        <f t="shared" si="20"/>
        <v>125</v>
      </c>
      <c r="B135" s="60"/>
      <c r="C135" s="39" t="s">
        <v>72</v>
      </c>
      <c r="D135" s="39"/>
      <c r="E135" s="2" t="s">
        <v>131</v>
      </c>
      <c r="F135" s="234">
        <v>211948.45</v>
      </c>
      <c r="G135" s="235">
        <v>583785</v>
      </c>
      <c r="H135" s="236">
        <v>0</v>
      </c>
      <c r="I135" s="235">
        <v>0</v>
      </c>
      <c r="J135" s="3">
        <f t="shared" si="26"/>
        <v>211948.45</v>
      </c>
      <c r="K135" s="3">
        <f t="shared" si="27"/>
        <v>583785</v>
      </c>
      <c r="L135" s="142">
        <f t="shared" si="34"/>
        <v>5.6329719068508727E-3</v>
      </c>
      <c r="M135" s="142">
        <f t="shared" si="35"/>
        <v>0.3630590885343063</v>
      </c>
      <c r="N135" s="210"/>
    </row>
    <row r="136" spans="1:14" ht="15" customHeight="1">
      <c r="A136" s="188">
        <f t="shared" si="20"/>
        <v>126</v>
      </c>
      <c r="B136" s="60"/>
      <c r="C136" s="54" t="s">
        <v>180</v>
      </c>
      <c r="D136" s="39"/>
      <c r="E136" s="2" t="s">
        <v>38</v>
      </c>
      <c r="F136" s="234">
        <v>382057.27</v>
      </c>
      <c r="G136" s="235">
        <v>230650</v>
      </c>
      <c r="H136" s="236">
        <v>3200</v>
      </c>
      <c r="I136" s="235">
        <v>0</v>
      </c>
      <c r="J136" s="4">
        <f t="shared" si="26"/>
        <v>385257.27</v>
      </c>
      <c r="K136" s="4">
        <f t="shared" si="27"/>
        <v>230650</v>
      </c>
      <c r="L136" s="146">
        <f t="shared" si="34"/>
        <v>2.225553877395195E-3</v>
      </c>
      <c r="M136" s="146">
        <f t="shared" si="35"/>
        <v>1.6703111641014525</v>
      </c>
      <c r="N136" s="210"/>
    </row>
    <row r="137" spans="1:14" ht="15" customHeight="1">
      <c r="A137" s="189">
        <f t="shared" si="20"/>
        <v>127</v>
      </c>
      <c r="B137" s="56"/>
      <c r="C137" s="56" t="s">
        <v>84</v>
      </c>
      <c r="D137" s="65"/>
      <c r="E137" s="5">
        <v>600</v>
      </c>
      <c r="F137" s="8">
        <f>SUM(F132:F136)</f>
        <v>4716991.75</v>
      </c>
      <c r="G137" s="9">
        <f>SUM(G132:G136)</f>
        <v>5146211.6739661181</v>
      </c>
      <c r="H137" s="8">
        <f>SUM(H132:H136)</f>
        <v>226065.68</v>
      </c>
      <c r="I137" s="9">
        <f>SUM(I132:I136)</f>
        <v>172805.32603388224</v>
      </c>
      <c r="J137" s="6">
        <f t="shared" si="26"/>
        <v>4943057.43</v>
      </c>
      <c r="K137" s="6">
        <f t="shared" si="27"/>
        <v>5319017</v>
      </c>
      <c r="L137" s="120">
        <f t="shared" si="34"/>
        <v>5.1323472396622404E-2</v>
      </c>
      <c r="M137" s="120">
        <f t="shared" si="35"/>
        <v>0.92931784763989278</v>
      </c>
      <c r="N137" s="214"/>
    </row>
    <row r="138" spans="1:14" ht="15" customHeight="1">
      <c r="A138" s="192">
        <f t="shared" si="20"/>
        <v>128</v>
      </c>
      <c r="B138" s="49" t="s">
        <v>85</v>
      </c>
      <c r="C138" s="49"/>
      <c r="D138" s="49"/>
      <c r="E138" s="22"/>
      <c r="F138" s="26"/>
      <c r="G138" s="24"/>
      <c r="H138" s="25"/>
      <c r="I138" s="24"/>
      <c r="J138" s="23"/>
      <c r="K138" s="23"/>
      <c r="L138" s="163"/>
      <c r="M138" s="163"/>
      <c r="N138" s="222"/>
    </row>
    <row r="139" spans="1:14" ht="15" customHeight="1">
      <c r="A139" s="188">
        <f t="shared" si="20"/>
        <v>129</v>
      </c>
      <c r="B139" s="59"/>
      <c r="C139" s="52" t="s">
        <v>121</v>
      </c>
      <c r="D139" s="53"/>
      <c r="E139" s="15">
        <v>710</v>
      </c>
      <c r="F139" s="237">
        <v>0</v>
      </c>
      <c r="G139" s="238">
        <v>0</v>
      </c>
      <c r="H139" s="239">
        <v>0</v>
      </c>
      <c r="I139" s="238">
        <v>0</v>
      </c>
      <c r="J139" s="14">
        <f t="shared" si="26"/>
        <v>0</v>
      </c>
      <c r="K139" s="14">
        <f t="shared" si="27"/>
        <v>0</v>
      </c>
      <c r="L139" s="130">
        <f t="shared" ref="L139:L143" si="36">K139/$K$156</f>
        <v>0</v>
      </c>
      <c r="M139" s="130" t="str">
        <f t="shared" ref="M139:M143" si="37">IFERROR(J139/K139,"")</f>
        <v/>
      </c>
      <c r="N139" s="209"/>
    </row>
    <row r="140" spans="1:14" ht="17.25" customHeight="1">
      <c r="A140" s="188">
        <f t="shared" si="20"/>
        <v>130</v>
      </c>
      <c r="B140" s="60"/>
      <c r="C140" s="54" t="s">
        <v>73</v>
      </c>
      <c r="D140" s="39"/>
      <c r="E140" s="2">
        <v>720</v>
      </c>
      <c r="F140" s="234">
        <v>2059118.68</v>
      </c>
      <c r="G140" s="235">
        <v>2671107</v>
      </c>
      <c r="H140" s="236">
        <v>0</v>
      </c>
      <c r="I140" s="235">
        <v>0</v>
      </c>
      <c r="J140" s="3">
        <f t="shared" si="26"/>
        <v>2059118.68</v>
      </c>
      <c r="K140" s="3">
        <f t="shared" si="27"/>
        <v>2671107</v>
      </c>
      <c r="L140" s="142">
        <f t="shared" si="36"/>
        <v>2.5773650729622576E-2</v>
      </c>
      <c r="M140" s="142">
        <f t="shared" si="37"/>
        <v>0.77088588364299893</v>
      </c>
      <c r="N140" s="210"/>
    </row>
    <row r="141" spans="1:14" ht="17.25" customHeight="1">
      <c r="A141" s="188">
        <f t="shared" si="20"/>
        <v>131</v>
      </c>
      <c r="B141" s="60"/>
      <c r="C141" s="61" t="s">
        <v>19</v>
      </c>
      <c r="D141" s="39"/>
      <c r="E141" s="2" t="s">
        <v>122</v>
      </c>
      <c r="F141" s="234">
        <v>0</v>
      </c>
      <c r="G141" s="235">
        <v>77700</v>
      </c>
      <c r="H141" s="236">
        <v>0</v>
      </c>
      <c r="I141" s="235">
        <v>0</v>
      </c>
      <c r="J141" s="3">
        <f t="shared" si="26"/>
        <v>0</v>
      </c>
      <c r="K141" s="3">
        <f t="shared" si="27"/>
        <v>77700</v>
      </c>
      <c r="L141" s="142">
        <f t="shared" si="36"/>
        <v>7.4973135171734937E-4</v>
      </c>
      <c r="M141" s="142">
        <f t="shared" si="37"/>
        <v>0</v>
      </c>
      <c r="N141" s="210"/>
    </row>
    <row r="142" spans="1:14" ht="14.25" customHeight="1">
      <c r="A142" s="188">
        <f t="shared" si="20"/>
        <v>132</v>
      </c>
      <c r="B142" s="39"/>
      <c r="C142" s="61" t="s">
        <v>184</v>
      </c>
      <c r="D142" s="39"/>
      <c r="E142" s="2" t="s">
        <v>123</v>
      </c>
      <c r="F142" s="234">
        <v>848095.89</v>
      </c>
      <c r="G142" s="235">
        <v>845262</v>
      </c>
      <c r="H142" s="236">
        <v>0</v>
      </c>
      <c r="I142" s="235">
        <v>0</v>
      </c>
      <c r="J142" s="4">
        <f t="shared" si="26"/>
        <v>848095.89</v>
      </c>
      <c r="K142" s="4">
        <f t="shared" si="27"/>
        <v>845262</v>
      </c>
      <c r="L142" s="146">
        <f t="shared" si="36"/>
        <v>8.1559771147401566E-3</v>
      </c>
      <c r="M142" s="146">
        <f t="shared" si="37"/>
        <v>1.0033526764482492</v>
      </c>
      <c r="N142" s="210"/>
    </row>
    <row r="143" spans="1:14" ht="15" customHeight="1">
      <c r="A143" s="189">
        <f t="shared" ref="A143:A156" si="38">A142+1</f>
        <v>133</v>
      </c>
      <c r="B143" s="56"/>
      <c r="C143" s="56" t="s">
        <v>86</v>
      </c>
      <c r="D143" s="65"/>
      <c r="E143" s="5">
        <v>700</v>
      </c>
      <c r="F143" s="8">
        <f>SUM(F139:F142)</f>
        <v>2907214.57</v>
      </c>
      <c r="G143" s="9">
        <f>SUM(G139:G142)</f>
        <v>3594069</v>
      </c>
      <c r="H143" s="8">
        <f>SUM(H139:H142)</f>
        <v>0</v>
      </c>
      <c r="I143" s="9">
        <f>SUM(I139:I142)</f>
        <v>0</v>
      </c>
      <c r="J143" s="6">
        <f t="shared" si="26"/>
        <v>2907214.57</v>
      </c>
      <c r="K143" s="6">
        <f t="shared" si="27"/>
        <v>3594069</v>
      </c>
      <c r="L143" s="120">
        <f t="shared" si="36"/>
        <v>3.4679359196080083E-2</v>
      </c>
      <c r="M143" s="120">
        <f t="shared" si="37"/>
        <v>0.80889225276420673</v>
      </c>
      <c r="N143" s="214"/>
    </row>
    <row r="144" spans="1:14" ht="15" customHeight="1">
      <c r="A144" s="192">
        <f t="shared" si="38"/>
        <v>134</v>
      </c>
      <c r="B144" s="49" t="s">
        <v>87</v>
      </c>
      <c r="C144" s="49"/>
      <c r="D144" s="49"/>
      <c r="E144" s="22"/>
      <c r="F144" s="26"/>
      <c r="G144" s="24"/>
      <c r="H144" s="25"/>
      <c r="I144" s="24"/>
      <c r="J144" s="23"/>
      <c r="K144" s="23"/>
      <c r="L144" s="163"/>
      <c r="M144" s="163"/>
      <c r="N144" s="222"/>
    </row>
    <row r="145" spans="1:14" ht="15" customHeight="1">
      <c r="A145" s="188">
        <f t="shared" si="38"/>
        <v>135</v>
      </c>
      <c r="B145" s="59"/>
      <c r="C145" s="66" t="s">
        <v>143</v>
      </c>
      <c r="D145" s="53"/>
      <c r="E145" s="15">
        <v>810</v>
      </c>
      <c r="F145" s="237">
        <v>0</v>
      </c>
      <c r="G145" s="238">
        <v>0</v>
      </c>
      <c r="H145" s="239">
        <v>0</v>
      </c>
      <c r="I145" s="238">
        <v>0</v>
      </c>
      <c r="J145" s="14">
        <f t="shared" si="26"/>
        <v>0</v>
      </c>
      <c r="K145" s="14">
        <f t="shared" si="27"/>
        <v>0</v>
      </c>
      <c r="L145" s="130">
        <f t="shared" ref="L145:L150" si="39">K145/$K$156</f>
        <v>0</v>
      </c>
      <c r="M145" s="130" t="str">
        <f t="shared" ref="M145:M150" si="40">IFERROR(J145/K145,"")</f>
        <v/>
      </c>
      <c r="N145" s="209"/>
    </row>
    <row r="146" spans="1:14" ht="15" customHeight="1">
      <c r="A146" s="188">
        <f t="shared" si="38"/>
        <v>136</v>
      </c>
      <c r="B146" s="59"/>
      <c r="C146" s="66" t="s">
        <v>144</v>
      </c>
      <c r="D146" s="53"/>
      <c r="E146" s="15">
        <v>810</v>
      </c>
      <c r="F146" s="237">
        <v>481965.43</v>
      </c>
      <c r="G146" s="238">
        <v>651904</v>
      </c>
      <c r="H146" s="239">
        <v>0</v>
      </c>
      <c r="I146" s="238">
        <v>0</v>
      </c>
      <c r="J146" s="14">
        <f t="shared" si="26"/>
        <v>481965.43</v>
      </c>
      <c r="K146" s="14">
        <f t="shared" si="27"/>
        <v>651904</v>
      </c>
      <c r="L146" s="130">
        <f t="shared" si="39"/>
        <v>6.2902556899607073E-3</v>
      </c>
      <c r="M146" s="130">
        <f t="shared" si="40"/>
        <v>0.73931963908796383</v>
      </c>
      <c r="N146" s="209"/>
    </row>
    <row r="147" spans="1:14" ht="17.25" customHeight="1">
      <c r="A147" s="188">
        <f t="shared" si="38"/>
        <v>137</v>
      </c>
      <c r="B147" s="59"/>
      <c r="C147" s="52" t="s">
        <v>25</v>
      </c>
      <c r="D147" s="53"/>
      <c r="E147" s="15">
        <v>830</v>
      </c>
      <c r="F147" s="237">
        <v>0</v>
      </c>
      <c r="G147" s="238">
        <v>0</v>
      </c>
      <c r="H147" s="239">
        <v>0</v>
      </c>
      <c r="I147" s="238">
        <v>0</v>
      </c>
      <c r="J147" s="14">
        <f t="shared" si="26"/>
        <v>0</v>
      </c>
      <c r="K147" s="14">
        <f t="shared" si="27"/>
        <v>0</v>
      </c>
      <c r="L147" s="130">
        <f t="shared" si="39"/>
        <v>0</v>
      </c>
      <c r="M147" s="130" t="str">
        <f t="shared" si="40"/>
        <v/>
      </c>
      <c r="N147" s="209"/>
    </row>
    <row r="148" spans="1:14" ht="17.25" customHeight="1">
      <c r="A148" s="188">
        <f t="shared" si="38"/>
        <v>138</v>
      </c>
      <c r="B148" s="59"/>
      <c r="C148" s="52" t="s">
        <v>126</v>
      </c>
      <c r="D148" s="53"/>
      <c r="E148" s="15">
        <v>831</v>
      </c>
      <c r="F148" s="237">
        <v>0</v>
      </c>
      <c r="G148" s="238">
        <v>0</v>
      </c>
      <c r="H148" s="239">
        <v>0</v>
      </c>
      <c r="I148" s="238">
        <v>0</v>
      </c>
      <c r="J148" s="14">
        <f t="shared" si="26"/>
        <v>0</v>
      </c>
      <c r="K148" s="14">
        <f t="shared" si="27"/>
        <v>0</v>
      </c>
      <c r="L148" s="130">
        <f t="shared" si="39"/>
        <v>0</v>
      </c>
      <c r="M148" s="130" t="str">
        <f t="shared" si="40"/>
        <v/>
      </c>
      <c r="N148" s="209"/>
    </row>
    <row r="149" spans="1:14" ht="15" customHeight="1">
      <c r="A149" s="188">
        <f t="shared" si="38"/>
        <v>139</v>
      </c>
      <c r="B149" s="60"/>
      <c r="C149" s="54" t="s">
        <v>181</v>
      </c>
      <c r="D149" s="39"/>
      <c r="E149" s="2" t="s">
        <v>124</v>
      </c>
      <c r="F149" s="234">
        <v>1516913.65</v>
      </c>
      <c r="G149" s="235">
        <v>1450138</v>
      </c>
      <c r="H149" s="236">
        <v>0</v>
      </c>
      <c r="I149" s="235">
        <v>0</v>
      </c>
      <c r="J149" s="4">
        <f t="shared" si="26"/>
        <v>1516913.65</v>
      </c>
      <c r="K149" s="4">
        <f t="shared" si="27"/>
        <v>1450138</v>
      </c>
      <c r="L149" s="146">
        <f t="shared" si="39"/>
        <v>1.3992457180395027E-2</v>
      </c>
      <c r="M149" s="146">
        <f t="shared" si="40"/>
        <v>1.0460477899344751</v>
      </c>
      <c r="N149" s="210"/>
    </row>
    <row r="150" spans="1:14" ht="15" customHeight="1">
      <c r="A150" s="194">
        <f t="shared" si="38"/>
        <v>140</v>
      </c>
      <c r="B150" s="56"/>
      <c r="C150" s="56" t="s">
        <v>88</v>
      </c>
      <c r="D150" s="65"/>
      <c r="E150" s="5">
        <v>800</v>
      </c>
      <c r="F150" s="8">
        <f>SUM(F145:F149)</f>
        <v>1998879.0799999998</v>
      </c>
      <c r="G150" s="9">
        <f>SUM(G145:G149)</f>
        <v>2102042</v>
      </c>
      <c r="H150" s="8">
        <f>SUM(H145:H149)</f>
        <v>0</v>
      </c>
      <c r="I150" s="9">
        <f>SUM(I145:I149)</f>
        <v>0</v>
      </c>
      <c r="J150" s="6">
        <f t="shared" si="26"/>
        <v>1998879.0799999998</v>
      </c>
      <c r="K150" s="6">
        <f t="shared" si="27"/>
        <v>2102042</v>
      </c>
      <c r="L150" s="120">
        <f t="shared" si="39"/>
        <v>2.0282712870355733E-2</v>
      </c>
      <c r="M150" s="120">
        <f t="shared" si="40"/>
        <v>0.95092252200479332</v>
      </c>
      <c r="N150" s="214"/>
    </row>
    <row r="151" spans="1:14" ht="15" customHeight="1">
      <c r="A151" s="195">
        <f t="shared" si="38"/>
        <v>141</v>
      </c>
      <c r="B151" s="49" t="s">
        <v>90</v>
      </c>
      <c r="C151" s="49"/>
      <c r="D151" s="49"/>
      <c r="E151" s="22"/>
      <c r="F151" s="26"/>
      <c r="G151" s="24"/>
      <c r="H151" s="25"/>
      <c r="I151" s="24"/>
      <c r="J151" s="23"/>
      <c r="K151" s="23"/>
      <c r="L151" s="163"/>
      <c r="M151" s="163"/>
      <c r="N151" s="222"/>
    </row>
    <row r="152" spans="1:14" ht="17.25" customHeight="1">
      <c r="A152" s="188">
        <f t="shared" si="38"/>
        <v>142</v>
      </c>
      <c r="B152" s="60"/>
      <c r="C152" s="39" t="s">
        <v>20</v>
      </c>
      <c r="D152" s="39"/>
      <c r="E152" s="2">
        <v>933</v>
      </c>
      <c r="F152" s="234">
        <v>-287772</v>
      </c>
      <c r="G152" s="267">
        <v>-290000</v>
      </c>
      <c r="H152" s="236">
        <v>287772</v>
      </c>
      <c r="I152" s="235">
        <v>290000</v>
      </c>
      <c r="J152" s="3">
        <f t="shared" si="26"/>
        <v>0</v>
      </c>
      <c r="K152" s="3">
        <f t="shared" si="27"/>
        <v>0</v>
      </c>
      <c r="L152" s="142">
        <f t="shared" ref="L152:L156" si="41">K152/$K$156</f>
        <v>0</v>
      </c>
      <c r="M152" s="142" t="str">
        <f t="shared" ref="M152:M156" si="42">IFERROR(J152/K152,"")</f>
        <v/>
      </c>
      <c r="N152" s="210"/>
    </row>
    <row r="153" spans="1:14" ht="17.25" customHeight="1">
      <c r="A153" s="188">
        <f t="shared" si="38"/>
        <v>143</v>
      </c>
      <c r="B153" s="60"/>
      <c r="C153" s="39" t="s">
        <v>185</v>
      </c>
      <c r="D153" s="39"/>
      <c r="E153" s="2" t="s">
        <v>125</v>
      </c>
      <c r="F153" s="234">
        <v>0</v>
      </c>
      <c r="G153" s="235">
        <v>0</v>
      </c>
      <c r="H153" s="236">
        <v>0</v>
      </c>
      <c r="I153" s="235">
        <v>0</v>
      </c>
      <c r="J153" s="3">
        <f t="shared" si="26"/>
        <v>0</v>
      </c>
      <c r="K153" s="3">
        <f t="shared" si="27"/>
        <v>0</v>
      </c>
      <c r="L153" s="142">
        <f t="shared" si="41"/>
        <v>0</v>
      </c>
      <c r="M153" s="142" t="str">
        <f t="shared" si="42"/>
        <v/>
      </c>
      <c r="N153" s="210"/>
    </row>
    <row r="154" spans="1:14" ht="15" customHeight="1">
      <c r="A154" s="188">
        <f t="shared" si="38"/>
        <v>144</v>
      </c>
      <c r="B154" s="231"/>
      <c r="C154" s="232"/>
      <c r="D154" s="231"/>
      <c r="E154" s="233"/>
      <c r="F154" s="234"/>
      <c r="G154" s="235"/>
      <c r="H154" s="236"/>
      <c r="I154" s="235"/>
      <c r="J154" s="4">
        <f t="shared" si="26"/>
        <v>0</v>
      </c>
      <c r="K154" s="4">
        <f t="shared" si="27"/>
        <v>0</v>
      </c>
      <c r="L154" s="146">
        <f t="shared" si="41"/>
        <v>0</v>
      </c>
      <c r="M154" s="146" t="str">
        <f t="shared" si="42"/>
        <v/>
      </c>
      <c r="N154" s="210"/>
    </row>
    <row r="155" spans="1:14" ht="21" customHeight="1">
      <c r="A155" s="196">
        <f t="shared" si="38"/>
        <v>145</v>
      </c>
      <c r="B155" s="56"/>
      <c r="C155" s="56" t="s">
        <v>89</v>
      </c>
      <c r="D155" s="56"/>
      <c r="E155" s="5">
        <v>900</v>
      </c>
      <c r="F155" s="8">
        <f>SUM(F152:F154)</f>
        <v>-287772</v>
      </c>
      <c r="G155" s="9">
        <f>SUM(G152:G154)</f>
        <v>-290000</v>
      </c>
      <c r="H155" s="8">
        <f>SUM(H152:H154)</f>
        <v>287772</v>
      </c>
      <c r="I155" s="9">
        <f>SUM(I152:I154)</f>
        <v>290000</v>
      </c>
      <c r="J155" s="6">
        <f t="shared" si="26"/>
        <v>0</v>
      </c>
      <c r="K155" s="6">
        <f t="shared" si="27"/>
        <v>0</v>
      </c>
      <c r="L155" s="120">
        <f t="shared" si="41"/>
        <v>0</v>
      </c>
      <c r="M155" s="120" t="str">
        <f t="shared" si="42"/>
        <v/>
      </c>
      <c r="N155" s="228"/>
    </row>
    <row r="156" spans="1:14" ht="18.75" customHeight="1" thickBot="1">
      <c r="A156" s="196">
        <f t="shared" si="38"/>
        <v>146</v>
      </c>
      <c r="B156" s="121"/>
      <c r="C156" s="121"/>
      <c r="D156" s="122" t="s">
        <v>21</v>
      </c>
      <c r="E156" s="37" t="s">
        <v>22</v>
      </c>
      <c r="F156" s="180">
        <f>F97+F106+F112+F119+F130+F137+F143+F150+F155</f>
        <v>93981022.209999993</v>
      </c>
      <c r="G156" s="16">
        <f>G97+G106+G112+G119+G130+G137+G143+G150+G155</f>
        <v>87281399.375390381</v>
      </c>
      <c r="H156" s="180">
        <f t="shared" ref="H156:I156" si="43">H97+H106+H112+H119+H130+H137+H143+H150+H155</f>
        <v>16381475.25</v>
      </c>
      <c r="I156" s="16">
        <f t="shared" si="43"/>
        <v>16355723.204609577</v>
      </c>
      <c r="J156" s="181">
        <f t="shared" si="26"/>
        <v>110362497.45999999</v>
      </c>
      <c r="K156" s="181">
        <f t="shared" si="27"/>
        <v>103637122.57999995</v>
      </c>
      <c r="L156" s="182">
        <f t="shared" si="41"/>
        <v>1</v>
      </c>
      <c r="M156" s="182">
        <f t="shared" si="42"/>
        <v>1.0648934929161948</v>
      </c>
      <c r="N156" s="225"/>
    </row>
    <row r="157" spans="1:14" ht="18.75" customHeight="1" thickTop="1" thickBot="1">
      <c r="A157" s="68"/>
      <c r="B157" s="69"/>
      <c r="C157" s="69"/>
      <c r="D157" s="69"/>
      <c r="E157" s="70"/>
      <c r="F157" s="71"/>
      <c r="G157" s="1"/>
      <c r="H157" s="1"/>
      <c r="I157" s="1"/>
      <c r="J157" s="67"/>
      <c r="K157" s="67"/>
      <c r="L157" s="67"/>
      <c r="M157" s="67"/>
      <c r="N157" s="67"/>
    </row>
    <row r="158" spans="1:14" ht="18.75" customHeight="1" thickBot="1">
      <c r="A158" s="68"/>
      <c r="B158" s="67"/>
      <c r="C158" s="70"/>
      <c r="D158" s="72"/>
      <c r="E158" s="73" t="s">
        <v>105</v>
      </c>
      <c r="F158" s="102">
        <f>F85-F156</f>
        <v>-4666270.8799999803</v>
      </c>
      <c r="G158" s="74">
        <f>G85-G156</f>
        <v>-2825876.535390377</v>
      </c>
      <c r="H158" s="74">
        <f>H85-H156</f>
        <v>1414.5399999991059</v>
      </c>
      <c r="I158" s="103">
        <f>I85-I156</f>
        <v>-4.4609576463699341E-2</v>
      </c>
      <c r="J158" s="104">
        <f t="shared" ref="J158:J160" si="44">F158+H158</f>
        <v>-4664856.3399999812</v>
      </c>
      <c r="K158" s="105">
        <f>G158+I158</f>
        <v>-2825876.5799999535</v>
      </c>
      <c r="L158" s="67"/>
      <c r="M158" s="67"/>
      <c r="N158" s="75" t="s">
        <v>157</v>
      </c>
    </row>
    <row r="159" spans="1:14" ht="18.75" customHeight="1" thickTop="1" thickBot="1">
      <c r="A159" s="68"/>
      <c r="B159" s="67"/>
      <c r="C159" s="70"/>
      <c r="D159" s="72"/>
      <c r="E159" s="73" t="s">
        <v>106</v>
      </c>
      <c r="F159" s="229">
        <f>39656284-185259-6689540+80300-2275740.44+1415.7</f>
        <v>30587460.259999998</v>
      </c>
      <c r="G159" s="35">
        <f>F160</f>
        <v>25921189.380000018</v>
      </c>
      <c r="H159" s="230">
        <v>-1414.7</v>
      </c>
      <c r="I159" s="36">
        <f>H160</f>
        <v>-0.16000000089411515</v>
      </c>
      <c r="J159" s="76">
        <f>F159+H159</f>
        <v>30586045.559999999</v>
      </c>
      <c r="K159" s="106">
        <f>G159+I159</f>
        <v>25921189.220000017</v>
      </c>
      <c r="L159" s="67"/>
      <c r="M159" s="67"/>
      <c r="N159" s="77">
        <f>G160/G85</f>
        <v>0.2734612499926552</v>
      </c>
    </row>
    <row r="160" spans="1:14" ht="15" customHeight="1" thickTop="1">
      <c r="A160" s="68"/>
      <c r="B160" s="67"/>
      <c r="C160" s="70"/>
      <c r="D160" s="72"/>
      <c r="E160" s="73" t="s">
        <v>107</v>
      </c>
      <c r="F160" s="107">
        <f>SUM(F158:F159)</f>
        <v>25921189.380000018</v>
      </c>
      <c r="G160" s="78">
        <f>SUM(G158:G159)</f>
        <v>23095312.844609641</v>
      </c>
      <c r="H160" s="78">
        <f>SUM(H158:H159)</f>
        <v>-0.16000000089411515</v>
      </c>
      <c r="I160" s="108">
        <f>SUM(I158:I159)</f>
        <v>-0.20460957735781449</v>
      </c>
      <c r="J160" s="109">
        <f t="shared" si="44"/>
        <v>25921189.220000017</v>
      </c>
      <c r="K160" s="110">
        <f>G160+I160</f>
        <v>23095312.640000064</v>
      </c>
      <c r="L160" s="67"/>
      <c r="M160" s="67"/>
      <c r="N160" s="67"/>
    </row>
    <row r="161" spans="1:14" ht="15" customHeight="1">
      <c r="A161" s="68"/>
      <c r="B161" s="67"/>
      <c r="C161" s="70"/>
      <c r="D161" s="72"/>
      <c r="E161" s="79"/>
      <c r="F161" s="80"/>
      <c r="G161" s="80"/>
      <c r="H161" s="111"/>
      <c r="I161" s="80"/>
      <c r="J161" s="67"/>
      <c r="K161" s="67"/>
      <c r="L161" s="67"/>
      <c r="M161" s="67"/>
      <c r="N161" s="67"/>
    </row>
    <row r="162" spans="1:14" ht="15" customHeight="1"/>
    <row r="163" spans="1:14" ht="15" customHeight="1"/>
    <row r="164" spans="1:14" ht="15" customHeight="1"/>
    <row r="165" spans="1:14" ht="15" customHeight="1"/>
    <row r="166" spans="1:14" ht="15" customHeight="1"/>
    <row r="167" spans="1:14" ht="15" customHeight="1"/>
    <row r="168" spans="1:14" ht="15" customHeight="1"/>
    <row r="169" spans="1:14" ht="15" customHeight="1"/>
    <row r="170" spans="1:14" ht="15" customHeight="1"/>
    <row r="171" spans="1:14" ht="15" customHeight="1"/>
    <row r="172" spans="1:14" ht="15" customHeight="1"/>
    <row r="173" spans="1:14" ht="15" customHeight="1"/>
    <row r="174" spans="1:14" ht="15" customHeight="1"/>
    <row r="175" spans="1:14" ht="15" customHeight="1"/>
    <row r="176" spans="1:14"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sheetData>
  <mergeCells count="20">
    <mergeCell ref="A1:N1"/>
    <mergeCell ref="H5:I5"/>
    <mergeCell ref="A5:C5"/>
    <mergeCell ref="J6:K7"/>
    <mergeCell ref="N8:N10"/>
    <mergeCell ref="H6:I7"/>
    <mergeCell ref="M8:M10"/>
    <mergeCell ref="L8:L10"/>
    <mergeCell ref="H8:H10"/>
    <mergeCell ref="I8:I10"/>
    <mergeCell ref="J8:J10"/>
    <mergeCell ref="K8:K10"/>
    <mergeCell ref="B86:D86"/>
    <mergeCell ref="G8:G10"/>
    <mergeCell ref="E8:E10"/>
    <mergeCell ref="B6:D10"/>
    <mergeCell ref="F8:F10"/>
    <mergeCell ref="B11:D11"/>
    <mergeCell ref="F6:G7"/>
    <mergeCell ref="E6:E7"/>
  </mergeCells>
  <phoneticPr fontId="0" type="noConversion"/>
  <printOptions horizontalCentered="1"/>
  <pageMargins left="0" right="0" top="0.5" bottom="0.25" header="0.25" footer="0.15"/>
  <pageSetup paperSize="5" scale="61" orientation="landscape" r:id="rId1"/>
  <headerFooter alignWithMargins="0">
    <oddFooter>&amp;C&amp;"Arial,Regular"&amp;10School System Financial Services&amp;R&amp;"Arial,Regular"&amp;10&amp;P of &amp;N</oddFooter>
  </headerFooter>
  <rowBreaks count="3" manualBreakCount="3">
    <brk id="40" max="13" man="1"/>
    <brk id="85" max="13" man="1"/>
    <brk id="119" max="13" man="1"/>
  </rowBreaks>
  <ignoredErrors>
    <ignoredError sqref="G26 I51 I55 G31 F159"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PolicyDirtyBag xmlns="microsoft.office.server.policy.changes">
  <Microsoft.Office.RecordsManagement.PolicyFeatures.PolicyAudit op="Change"/>
</PolicyDirtyBag>
</file>

<file path=customXml/item3.xml><?xml version="1.0" encoding="utf-8"?>
<?mso-contentType ?>
<p:Policy xmlns:p="office.server.policy" id="" local="true">
  <p:Name>Document</p:Name>
  <p:Description/>
  <p:Statement/>
  <p:PolicyItems>
    <p:PolicyItem featureId="Microsoft.Office.RecordsManagement.PolicyFeatures.PolicyAudit" staticId="0x0101004B064BB443F9214AA1FA5BF1904F8113|990474540" UniqueId="c827d164-95f6-44fc-81c2-315c1c918b8b">
      <p:Name>Auditing</p:Name>
      <p:Description>Audits user actions on documents and list items to the Audit Log.</p:Description>
      <p:CustomData>
        <Audit>
          <Update/>
          <MoveCopy/>
          <DeleteRestore/>
        </Audit>
      </p:CustomData>
    </p:PolicyItem>
  </p:PolicyItems>
</p:Policy>
</file>

<file path=customXml/item4.xml><?xml version="1.0" encoding="utf-8"?>
<ct:contentTypeSchema xmlns:ct="http://schemas.microsoft.com/office/2006/metadata/contentType" xmlns:ma="http://schemas.microsoft.com/office/2006/metadata/properties/metaAttributes" ct:_="" ma:_="" ma:contentTypeName="Document" ma:contentTypeID="0x0101004B064BB443F9214AA1FA5BF1904F8113" ma:contentTypeVersion="33" ma:contentTypeDescription="Create a new document." ma:contentTypeScope="" ma:versionID="52c04a4c20dcb5037d20392af3a41978">
  <xsd:schema xmlns:xsd="http://www.w3.org/2001/XMLSchema" xmlns:xs="http://www.w3.org/2001/XMLSchema" xmlns:p="http://schemas.microsoft.com/office/2006/metadata/properties" xmlns:ns1="http://schemas.microsoft.com/sharepoint/v3" xmlns:ns2="6520293f-f8ee-48cb-b412-547e16fcad01" xmlns:ns3="b5c70e80-8cc8-47a0-830f-3954b2281f55" targetNamespace="http://schemas.microsoft.com/office/2006/metadata/properties" ma:root="true" ma:fieldsID="66a149b94793e576183f9ef77a060344" ns1:_="" ns2:_="" ns3:_="">
    <xsd:import namespace="http://schemas.microsoft.com/sharepoint/v3"/>
    <xsd:import namespace="6520293f-f8ee-48cb-b412-547e16fcad01"/>
    <xsd:import namespace="b5c70e80-8cc8-47a0-830f-3954b2281f5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lcf76f155ced4ddcb4097134ff3c332f" minOccurs="0"/>
                <xsd:element ref="ns3:TaxCatchAll" minOccurs="0"/>
                <xsd:element ref="ns1:_ip_UnifiedCompliancePolicyProperties" minOccurs="0"/>
                <xsd:element ref="ns1:_ip_UnifiedCompliancePolicyUIAction" minOccurs="0"/>
                <xsd:element ref="ns2:MediaServiceObjectDetectorVersions" minOccurs="0"/>
                <xsd:element ref="ns2:MediaServiceSearchProperties" minOccurs="0"/>
                <xsd:element ref="ns1:_dlc_Exempt" minOccurs="0"/>
                <xsd:element ref="ns2:_Flow_SignoffStatus" minOccurs="0"/>
                <xsd:element ref="ns2:location" minOccurs="0"/>
                <xsd:element ref="ns2:CountryOrRegionf4c9fcef-2373-4ae3-a842-0ecc26cd481c" minOccurs="0"/>
                <xsd:element ref="ns2:Statef4c9fcef-2373-4ae3-a842-0ecc26cd481c" minOccurs="0"/>
                <xsd:element ref="ns2:Cityf4c9fcef-2373-4ae3-a842-0ecc26cd481c" minOccurs="0"/>
                <xsd:element ref="ns2:PostalCodef4c9fcef-2373-4ae3-a842-0ecc26cd481c" minOccurs="0"/>
                <xsd:element ref="ns2:Streetf4c9fcef-2373-4ae3-a842-0ecc26cd481c" minOccurs="0"/>
                <xsd:element ref="ns2:GeoLocf4c9fcef-2373-4ae3-a842-0ecc26cd481c" minOccurs="0"/>
                <xsd:element ref="ns2:DispNamef4c9fcef-2373-4ae3-a842-0ecc26cd481c"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element name="_dlc_Exempt" ma:index="28"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520293f-f8ee-48cb-b412-547e16fcad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33a8e11-27ed-4e24-8c58-96dd7e986ee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_Flow_SignoffStatus" ma:index="29" nillable="true" ma:displayName="Sign-off status" ma:internalName="_x0024_Resources_x003a_core_x002c_Signoff_Status">
      <xsd:simpleType>
        <xsd:restriction base="dms:Text"/>
      </xsd:simpleType>
    </xsd:element>
    <xsd:element name="location" ma:index="30" nillable="true" ma:displayName="location" ma:format="Dropdown" ma:internalName="location">
      <xsd:simpleType>
        <xsd:restriction base="dms:Unknown"/>
      </xsd:simpleType>
    </xsd:element>
    <xsd:element name="CountryOrRegionf4c9fcef-2373-4ae3-a842-0ecc26cd481c" ma:index="31" nillable="true" ma:displayName="location: Country/Region" ma:internalName="CountryOrRegion" ma:readOnly="true">
      <xsd:simpleType>
        <xsd:restriction base="dms:Text"/>
      </xsd:simpleType>
    </xsd:element>
    <xsd:element name="Statef4c9fcef-2373-4ae3-a842-0ecc26cd481c" ma:index="32" nillable="true" ma:displayName="location: State" ma:internalName="State" ma:readOnly="true">
      <xsd:simpleType>
        <xsd:restriction base="dms:Text"/>
      </xsd:simpleType>
    </xsd:element>
    <xsd:element name="Cityf4c9fcef-2373-4ae3-a842-0ecc26cd481c" ma:index="33" nillable="true" ma:displayName="location: City" ma:internalName="City" ma:readOnly="true">
      <xsd:simpleType>
        <xsd:restriction base="dms:Text"/>
      </xsd:simpleType>
    </xsd:element>
    <xsd:element name="PostalCodef4c9fcef-2373-4ae3-a842-0ecc26cd481c" ma:index="34" nillable="true" ma:displayName="location: Postal Code" ma:internalName="PostalCode" ma:readOnly="true">
      <xsd:simpleType>
        <xsd:restriction base="dms:Text"/>
      </xsd:simpleType>
    </xsd:element>
    <xsd:element name="Streetf4c9fcef-2373-4ae3-a842-0ecc26cd481c" ma:index="35" nillable="true" ma:displayName="location: Street" ma:internalName="Street" ma:readOnly="true">
      <xsd:simpleType>
        <xsd:restriction base="dms:Text"/>
      </xsd:simpleType>
    </xsd:element>
    <xsd:element name="GeoLocf4c9fcef-2373-4ae3-a842-0ecc26cd481c" ma:index="36" nillable="true" ma:displayName="location: Coordinates" ma:internalName="GeoLoc" ma:readOnly="true">
      <xsd:simpleType>
        <xsd:restriction base="dms:Unknown"/>
      </xsd:simpleType>
    </xsd:element>
    <xsd:element name="DispNamef4c9fcef-2373-4ae3-a842-0ecc26cd481c" ma:index="37" nillable="true" ma:displayName="location: Name" ma:internalName="DispNa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5c70e80-8cc8-47a0-830f-3954b2281f5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7c25aa1-8b85-4b97-8f36-7819df6dfc4f}" ma:internalName="TaxCatchAll" ma:showField="CatchAllData" ma:web="b5c70e80-8cc8-47a0-830f-3954b2281f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b5c70e80-8cc8-47a0-830f-3954b2281f55" xsi:nil="true"/>
    <_ip_UnifiedCompliancePolicyProperties xmlns="http://schemas.microsoft.com/sharepoint/v3" xsi:nil="true"/>
    <location xmlns="6520293f-f8ee-48cb-b412-547e16fcad01" xsi:nil="true"/>
    <lcf76f155ced4ddcb4097134ff3c332f xmlns="6520293f-f8ee-48cb-b412-547e16fcad01">
      <Terms xmlns="http://schemas.microsoft.com/office/infopath/2007/PartnerControls"/>
    </lcf76f155ced4ddcb4097134ff3c332f>
    <_Flow_SignoffStatus xmlns="6520293f-f8ee-48cb-b412-547e16fcad01" xsi:nil="true"/>
  </documentManagement>
</p:properties>
</file>

<file path=customXml/itemProps1.xml><?xml version="1.0" encoding="utf-8"?>
<ds:datastoreItem xmlns:ds="http://schemas.openxmlformats.org/officeDocument/2006/customXml" ds:itemID="{B80FCD22-A9F1-46FC-88EB-3F594DE2594C}">
  <ds:schemaRefs>
    <ds:schemaRef ds:uri="http://schemas.microsoft.com/sharepoint/v3/contenttype/forms"/>
  </ds:schemaRefs>
</ds:datastoreItem>
</file>

<file path=customXml/itemProps2.xml><?xml version="1.0" encoding="utf-8"?>
<ds:datastoreItem xmlns:ds="http://schemas.openxmlformats.org/officeDocument/2006/customXml" ds:itemID="{23C64E65-F264-403C-B849-706760D62346}">
  <ds:schemaRefs>
    <ds:schemaRef ds:uri="microsoft.office.server.policy.changes"/>
  </ds:schemaRefs>
</ds:datastoreItem>
</file>

<file path=customXml/itemProps3.xml><?xml version="1.0" encoding="utf-8"?>
<ds:datastoreItem xmlns:ds="http://schemas.openxmlformats.org/officeDocument/2006/customXml" ds:itemID="{134A868A-74CA-47CB-97B3-8016448491C2}">
  <ds:schemaRefs>
    <ds:schemaRef ds:uri="office.server.policy"/>
  </ds:schemaRefs>
</ds:datastoreItem>
</file>

<file path=customXml/itemProps4.xml><?xml version="1.0" encoding="utf-8"?>
<ds:datastoreItem xmlns:ds="http://schemas.openxmlformats.org/officeDocument/2006/customXml" ds:itemID="{439D247D-3D78-4EA7-878C-0B51705393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520293f-f8ee-48cb-b412-547e16fcad01"/>
    <ds:schemaRef ds:uri="b5c70e80-8cc8-47a0-830f-3954b2281f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FE4A99AD-62B7-4828-A086-0D36446579DB}">
  <ds:schemaRefs>
    <ds:schemaRef ds:uri="http://schemas.microsoft.com/office/2006/metadata/properties"/>
    <ds:schemaRef ds:uri="http://schemas.microsoft.com/office/infopath/2007/PartnerControls"/>
    <ds:schemaRef ds:uri="http://schemas.microsoft.com/sharepoint/v3"/>
    <ds:schemaRef ds:uri="b5c70e80-8cc8-47a0-830f-3954b2281f55"/>
    <ds:schemaRef ds:uri="6520293f-f8ee-48cb-b412-547e16fcad0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Instruc Annual Budget </vt:lpstr>
      <vt:lpstr>Annual Budget </vt:lpstr>
      <vt:lpstr>'Annual Budget '!Print_Area</vt:lpstr>
      <vt:lpstr>'Annual Budget '!Print_Titles</vt:lpstr>
      <vt:lpstr>Print_Titles_MI</vt:lpstr>
    </vt:vector>
  </TitlesOfParts>
  <Company>LaDOE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cstevens</dc:creator>
  <cp:lastModifiedBy>Katie Walmsley</cp:lastModifiedBy>
  <cp:lastPrinted>2021-08-20T19:11:52Z</cp:lastPrinted>
  <dcterms:created xsi:type="dcterms:W3CDTF">2001-08-10T20:35:30Z</dcterms:created>
  <dcterms:modified xsi:type="dcterms:W3CDTF">2026-10-01T04:33:44Z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0x0101004B064BB443F9214AA1FA5BF1904F8113</vt:lpwstr>
  </property>
  <property fmtid="{D5CDD505-2E9C-101B-9397-08002B2CF9AE}" pid="3" name="MediaServiceImageTags">
    <vt:lpwstr/>
  </property>
</Properties>
</file>